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I100" i="3" l="1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H90" i="3"/>
  <c r="G90" i="3"/>
  <c r="E90" i="3"/>
  <c r="I90" i="3" s="1"/>
  <c r="I89" i="3"/>
  <c r="H89" i="3"/>
  <c r="I87" i="3"/>
  <c r="H87" i="3"/>
  <c r="I85" i="3"/>
  <c r="H85" i="3"/>
  <c r="I84" i="3"/>
  <c r="H84" i="3"/>
  <c r="H81" i="3"/>
  <c r="G81" i="3"/>
  <c r="E81" i="3"/>
  <c r="I81" i="3" s="1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H72" i="3"/>
  <c r="H71" i="3"/>
  <c r="H70" i="3"/>
  <c r="H69" i="3"/>
  <c r="H68" i="3"/>
  <c r="H67" i="3"/>
  <c r="H64" i="3"/>
  <c r="G64" i="3"/>
  <c r="I64" i="3" s="1"/>
  <c r="E64" i="3"/>
  <c r="I63" i="3"/>
  <c r="H63" i="3"/>
  <c r="I62" i="3"/>
  <c r="H62" i="3"/>
  <c r="H59" i="3"/>
  <c r="G59" i="3"/>
  <c r="I59" i="3" s="1"/>
  <c r="E59" i="3"/>
  <c r="I58" i="3"/>
  <c r="H58" i="3"/>
  <c r="H55" i="3"/>
  <c r="G55" i="3"/>
  <c r="E55" i="3"/>
  <c r="I55" i="3" s="1"/>
  <c r="I54" i="3"/>
  <c r="H54" i="3"/>
  <c r="H51" i="3"/>
  <c r="G51" i="3"/>
  <c r="I51" i="3" s="1"/>
  <c r="E51" i="3"/>
  <c r="I50" i="3"/>
  <c r="H50" i="3"/>
  <c r="H47" i="3"/>
  <c r="G47" i="3"/>
  <c r="E47" i="3"/>
  <c r="I47" i="3" s="1"/>
  <c r="I46" i="3"/>
  <c r="H46" i="3"/>
  <c r="I45" i="3"/>
  <c r="H45" i="3"/>
  <c r="I44" i="3"/>
  <c r="H44" i="3"/>
  <c r="H41" i="3"/>
  <c r="G41" i="3"/>
  <c r="I41" i="3" s="1"/>
  <c r="E41" i="3"/>
  <c r="I40" i="3"/>
  <c r="H40" i="3"/>
  <c r="I39" i="3"/>
  <c r="H39" i="3"/>
  <c r="H36" i="3"/>
  <c r="G36" i="3"/>
  <c r="I36" i="3" s="1"/>
  <c r="E36" i="3"/>
  <c r="I35" i="3"/>
  <c r="H35" i="3"/>
  <c r="H32" i="3"/>
  <c r="G32" i="3"/>
  <c r="E32" i="3"/>
  <c r="I32" i="3" s="1"/>
  <c r="I31" i="3"/>
  <c r="H31" i="3"/>
  <c r="H28" i="3"/>
  <c r="G28" i="3"/>
  <c r="I28" i="3" s="1"/>
  <c r="E28" i="3"/>
  <c r="I27" i="3"/>
  <c r="H27" i="3"/>
  <c r="I26" i="3"/>
  <c r="H26" i="3"/>
  <c r="I25" i="3"/>
  <c r="H25" i="3"/>
  <c r="I24" i="3"/>
  <c r="H24" i="3"/>
  <c r="I23" i="3"/>
  <c r="H23" i="3"/>
  <c r="H20" i="3"/>
  <c r="G20" i="3"/>
  <c r="E20" i="3"/>
  <c r="I20" i="3" s="1"/>
  <c r="I19" i="3"/>
  <c r="H19" i="3"/>
  <c r="I18" i="3"/>
  <c r="H18" i="3"/>
  <c r="H15" i="3"/>
  <c r="G15" i="3"/>
  <c r="E15" i="3"/>
  <c r="I15" i="3" s="1"/>
  <c r="I14" i="3"/>
  <c r="H14" i="3"/>
  <c r="I13" i="3"/>
  <c r="H13" i="3"/>
  <c r="H10" i="3"/>
  <c r="G10" i="3"/>
  <c r="E10" i="3"/>
  <c r="I10" i="3" s="1"/>
  <c r="I86" i="2"/>
  <c r="H86" i="2"/>
  <c r="I85" i="2"/>
  <c r="H85" i="2"/>
  <c r="I84" i="2"/>
  <c r="H84" i="2"/>
  <c r="I83" i="2"/>
  <c r="H83" i="2"/>
  <c r="H82" i="2"/>
  <c r="L81" i="2"/>
  <c r="K81" i="2"/>
  <c r="J81" i="2"/>
  <c r="I81" i="2"/>
  <c r="G81" i="2"/>
  <c r="F81" i="2"/>
  <c r="H81" i="2" s="1"/>
  <c r="E81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L72" i="2"/>
  <c r="K72" i="2"/>
  <c r="G72" i="2"/>
  <c r="I72" i="2" s="1"/>
  <c r="F72" i="2"/>
  <c r="E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L55" i="2"/>
  <c r="K55" i="2"/>
  <c r="G55" i="2"/>
  <c r="F55" i="2"/>
  <c r="H55" i="2" s="1"/>
  <c r="E55" i="2"/>
  <c r="I55" i="2" s="1"/>
  <c r="I54" i="2"/>
  <c r="H54" i="2"/>
  <c r="I53" i="2"/>
  <c r="H53" i="2"/>
  <c r="I52" i="2"/>
  <c r="H52" i="2"/>
  <c r="L51" i="2"/>
  <c r="K51" i="2"/>
  <c r="G51" i="2"/>
  <c r="I51" i="2" s="1"/>
  <c r="F51" i="2"/>
  <c r="E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L37" i="2"/>
  <c r="K37" i="2"/>
  <c r="H37" i="2"/>
  <c r="G37" i="2"/>
  <c r="I37" i="2" s="1"/>
  <c r="F37" i="2"/>
  <c r="E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L29" i="2"/>
  <c r="K29" i="2"/>
  <c r="G29" i="2"/>
  <c r="H29" i="2" s="1"/>
  <c r="F29" i="2"/>
  <c r="E29" i="2"/>
  <c r="I29" i="2" s="1"/>
  <c r="I28" i="2"/>
  <c r="H28" i="2"/>
  <c r="I27" i="2"/>
  <c r="H27" i="2"/>
  <c r="I26" i="2"/>
  <c r="H26" i="2"/>
  <c r="I25" i="2"/>
  <c r="H25" i="2"/>
  <c r="L24" i="2"/>
  <c r="K24" i="2"/>
  <c r="H24" i="2"/>
  <c r="G24" i="2"/>
  <c r="I24" i="2" s="1"/>
  <c r="F24" i="2"/>
  <c r="E24" i="2"/>
  <c r="I23" i="2"/>
  <c r="H23" i="2"/>
  <c r="I22" i="2"/>
  <c r="H22" i="2"/>
  <c r="I21" i="2"/>
  <c r="H21" i="2"/>
  <c r="I20" i="2"/>
  <c r="H20" i="2"/>
  <c r="I19" i="2"/>
  <c r="H19" i="2"/>
  <c r="L18" i="2"/>
  <c r="L16" i="2" s="1"/>
  <c r="L14" i="2" s="1"/>
  <c r="K18" i="2"/>
  <c r="G18" i="2"/>
  <c r="H18" i="2" s="1"/>
  <c r="F18" i="2"/>
  <c r="E18" i="2"/>
  <c r="E16" i="2" s="1"/>
  <c r="E14" i="2" s="1"/>
  <c r="I17" i="2"/>
  <c r="H17" i="2"/>
  <c r="K16" i="2"/>
  <c r="K14" i="2" s="1"/>
  <c r="F16" i="2"/>
  <c r="F14" i="2" s="1"/>
  <c r="I13" i="2"/>
  <c r="H13" i="2"/>
  <c r="I12" i="2"/>
  <c r="H12" i="2"/>
  <c r="I11" i="2"/>
  <c r="H11" i="2"/>
  <c r="I10" i="2"/>
  <c r="H10" i="2"/>
  <c r="K21" i="1"/>
  <c r="J21" i="1"/>
  <c r="J12" i="1" s="1"/>
  <c r="I21" i="1"/>
  <c r="H21" i="1"/>
  <c r="G21" i="1"/>
  <c r="K19" i="1"/>
  <c r="J19" i="1"/>
  <c r="I19" i="1"/>
  <c r="H19" i="1"/>
  <c r="G19" i="1"/>
  <c r="K15" i="1"/>
  <c r="K12" i="1" s="1"/>
  <c r="J15" i="1"/>
  <c r="I15" i="1"/>
  <c r="H15" i="1"/>
  <c r="H12" i="1" s="1"/>
  <c r="G15" i="1"/>
  <c r="G12" i="1" s="1"/>
  <c r="I12" i="1"/>
  <c r="G16" i="2" l="1"/>
  <c r="H51" i="2"/>
  <c r="H72" i="2"/>
  <c r="I18" i="2"/>
  <c r="I16" i="2" l="1"/>
  <c r="H16" i="2"/>
  <c r="G14" i="2"/>
  <c r="H14" i="2" l="1"/>
  <c r="I14" i="2"/>
</calcChain>
</file>

<file path=xl/sharedStrings.xml><?xml version="1.0" encoding="utf-8"?>
<sst xmlns="http://schemas.openxmlformats.org/spreadsheetml/2006/main" count="310" uniqueCount="186">
  <si>
    <t xml:space="preserve">Ձև N  1 </t>
  </si>
  <si>
    <t>Կառավարման  ապարատ</t>
  </si>
  <si>
    <t>ՀՀ սահմանադրական դատարան</t>
  </si>
  <si>
    <t xml:space="preserve">Հայտատուի  անվանումը </t>
  </si>
  <si>
    <t>Բաժին</t>
  </si>
  <si>
    <t>խումբ</t>
  </si>
  <si>
    <t>դաս</t>
  </si>
  <si>
    <t xml:space="preserve"> Ծրագրային դասիչը</t>
  </si>
  <si>
    <t xml:space="preserve"> Բյուջետային հատկացումների ծրագրերի և միջոցառումների անվանումները</t>
  </si>
  <si>
    <t>2018թ.  փաստացի  կատարողական</t>
  </si>
  <si>
    <t xml:space="preserve"> 2019թ. հաստատված բյուջե</t>
  </si>
  <si>
    <t>2020թ. բյուջետային  հայտ</t>
  </si>
  <si>
    <t>2021թ. բյուջետային  հայտ</t>
  </si>
  <si>
    <t>2022թ. բյուջետային  հայտ</t>
  </si>
  <si>
    <t xml:space="preserve"> Ծրագիր</t>
  </si>
  <si>
    <t xml:space="preserve"> Միջոցառում</t>
  </si>
  <si>
    <t xml:space="preserve"> այդ թվում`</t>
  </si>
  <si>
    <t>1092</t>
  </si>
  <si>
    <t>ՀՀ սահմանադրական դատարանի գործունեության  ապահովում</t>
  </si>
  <si>
    <t>Ծրագրի վրա կատարվող ծախսը (հազար դրամ)</t>
  </si>
  <si>
    <t>ՀՀ սահմանադրական դատարանի գործունեության  և արդարադատության ապահովում</t>
  </si>
  <si>
    <t>Միջոցառման վրա կատարվող ծախսը - ընթացիկ ծախսեր (հազար դրամ)</t>
  </si>
  <si>
    <t>ՀՀ սահմանադրական դատարանի պահուստային ֆոնդ</t>
  </si>
  <si>
    <t>ՀՀ սահմանադրական դատարանի տրանսպորտային սարքավորումներով հագեցվածության բարելավում</t>
  </si>
  <si>
    <t>Միջոցառման վրա կատարվող ծախսը - ոչ ֆինանսական ակտիվների գծով ծախսեր (հազար դրամ)</t>
  </si>
  <si>
    <t>ՀՀ սահմանադրական դատարանի տեխնիկական հագեցվածության բարելավում</t>
  </si>
  <si>
    <t xml:space="preserve">Ձև N  2 </t>
  </si>
  <si>
    <t>Հայտատուի  անվանումը  ՀՀ սահմանադրական դատարան</t>
  </si>
  <si>
    <t xml:space="preserve"> /հազ. դրամ/</t>
  </si>
  <si>
    <t>2018թ.</t>
  </si>
  <si>
    <t>2019թ.</t>
  </si>
  <si>
    <t>2020թ.</t>
  </si>
  <si>
    <t>2021թ. բյուջետային հայտ</t>
  </si>
  <si>
    <t>2022թ. բյուջետային հայտ</t>
  </si>
  <si>
    <t>կոդը</t>
  </si>
  <si>
    <t>Բյուջետային ծախսերի տնտ. դասակարգման հոդվածի անվանումը</t>
  </si>
  <si>
    <t xml:space="preserve">  փաստացի  կատարո ղական</t>
  </si>
  <si>
    <t>հաստատված բյուջե</t>
  </si>
  <si>
    <t>բյուջետային  հայտ</t>
  </si>
  <si>
    <t>հայտի տարբերությունը 2019թ. հաստատվածի նկատմամբ</t>
  </si>
  <si>
    <t>հայտի տարբերությունը 2018թ. փաստացի կատարողականի նկատմամբ</t>
  </si>
  <si>
    <t xml:space="preserve">Հիմնավորումներ 8-րդ սյունակում ներկայացված փոփոխությունների վերաբերյալ  </t>
  </si>
  <si>
    <t>Հաստիքային  միավորների  թիվը</t>
  </si>
  <si>
    <t>Ծառայողական  ավտոմեքենաների  քանակը</t>
  </si>
  <si>
    <t>փաստացի քանակ</t>
  </si>
  <si>
    <t>ԸՆԴԱՄԵՆԸ  ԾԱԽՍԵՐ</t>
  </si>
  <si>
    <t>այդ  թվում՝</t>
  </si>
  <si>
    <t>ԸՆԹԱՑԻԿ  ԾԱԽՍԵՐ</t>
  </si>
  <si>
    <t>այդ  թվում`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</si>
  <si>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 </t>
    </r>
  </si>
  <si>
    <t>հաշվարկ</t>
  </si>
  <si>
    <t xml:space="preserve">  4111</t>
  </si>
  <si>
    <t xml:space="preserve"> -Աշխատողների աշխատավարձեր և հավելավճարներ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</si>
  <si>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</si>
  <si>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</si>
  <si>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</si>
  <si>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</si>
  <si>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Էներգետիկ ծառայություններ</t>
  </si>
  <si>
    <t>Էլեկտրաէներգիայով ջեռուցման ծառայություններ</t>
  </si>
  <si>
    <t>Գազով ջեռուցման ծառայություններ</t>
  </si>
  <si>
    <t>Կոմունալ ծառայություններ</t>
  </si>
  <si>
    <t>Ջրամատակարարման և ջրահեռացման ծառայություններ</t>
  </si>
  <si>
    <t>Շենքերի պահպանման ծառայություններ /դեռատիզացիա/</t>
  </si>
  <si>
    <t>Կապի ծառայություններ</t>
  </si>
  <si>
    <t>Ապահովագրական ծախսեր</t>
  </si>
  <si>
    <t>Գույքի և սարքավորումների վարձակալություն</t>
  </si>
  <si>
    <t>Արտագերատեսչական ծախսեր</t>
  </si>
  <si>
    <t>Ծառայողական գործուղումների գծով ծախսեր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</si>
  <si>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</si>
  <si>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</si>
  <si>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</si>
  <si>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</si>
  <si>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Աշխատակազմի մասնագիտական զարգացման ծառայություններ</t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</si>
  <si>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</si>
  <si>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</si>
  <si>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</si>
  <si>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</si>
  <si>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միջազգային համաժողովի կազմ,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</si>
  <si>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</si>
  <si>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</si>
  <si>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</si>
  <si>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ՍԴ վարչական շենքի պատու-հանների փոխելուց հետո ՍԴ դահլիճի և աշխատասենյակ-ների  կոսմետիկ նորոգման աշխ, համար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</si>
  <si>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</si>
  <si>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</si>
  <si>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</si>
  <si>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</si>
  <si>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</si>
  <si>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</si>
  <si>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 xml:space="preserve">Գյուղատնտեսական ապրանքներ </t>
  </si>
  <si>
    <t>Տրանսպորտային նյութեր</t>
  </si>
  <si>
    <t>Առողջապահական և լաբորատոր նյութեր</t>
  </si>
  <si>
    <t xml:space="preserve">Կենցաղային և հանրային սննդի նյութեր </t>
  </si>
  <si>
    <t>Հատուկ նպատակային այլ նյութեր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</si>
  <si>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</si>
  <si>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</si>
  <si>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Ընթացիկ դրամաշնորհներ պետական կառավարման հատվածին</t>
  </si>
  <si>
    <t>Ընթացիկ սուբվենցիաներ համայնքներին</t>
  </si>
  <si>
    <t xml:space="preserve"> Ընթացիկ դրամաշնորհներ պետական և համայնքային  առևտրային կազմակերպություններին</t>
  </si>
  <si>
    <t>4639</t>
  </si>
  <si>
    <t>Այլ ընթացիկ դրամաշնորհներ</t>
  </si>
  <si>
    <t>Այլ նպաստներ բյուջեից</t>
  </si>
  <si>
    <t>Այլ հարկեր</t>
  </si>
  <si>
    <t>Պարտադիր վճարներ</t>
  </si>
  <si>
    <t>ավտոմեքենաների տեխզննություն և բնապահպանական վճար</t>
  </si>
  <si>
    <t>փաստացի հաշվարկ</t>
  </si>
  <si>
    <t>աղբահանություն</t>
  </si>
  <si>
    <t>այլ</t>
  </si>
  <si>
    <t>4824</t>
  </si>
  <si>
    <t>Պետական հատվածի տարբեր մակարդակների կողմից միմյանց նկատմամբ կիրառվող տույժեր</t>
  </si>
  <si>
    <t>Այլ  ծախսեր</t>
  </si>
  <si>
    <t>Պահուստային միջոցներ</t>
  </si>
  <si>
    <t xml:space="preserve"> ՈՉ ՖԻՆԱՆՍԱԿԱՆ ԱԿՏԻՎՆԵՐԻ ԳԾՈՎ ԾԱԽՍԵՐ</t>
  </si>
  <si>
    <t xml:space="preserve">Տրանսպորտային սարքավորումներ </t>
  </si>
  <si>
    <t>Վարչական  սարքավորումներ</t>
  </si>
  <si>
    <t>Այլ մեքենաներ և սարքավորումներ</t>
  </si>
  <si>
    <t xml:space="preserve">Ոչ նյութական հիմնական միջոցներ </t>
  </si>
  <si>
    <t>Ձև N 3</t>
  </si>
  <si>
    <t xml:space="preserve">ՀՀ սահմանադրական դատարան </t>
  </si>
  <si>
    <t>Տնտեսագիտական դասակարգման հոդվածների գծով 2020թ. ընթացքում նախատեսվող ծախսերը՝ ըստ ապրանքների և ծառայությունների տեսակների</t>
  </si>
  <si>
    <t>2019թ. հաստատված</t>
  </si>
  <si>
    <t>2020թ. բյուջետային հայտ</t>
  </si>
  <si>
    <t>2020թ. բյուջետային հայտի և  2019թ. հաստատվածի տարբերությունը</t>
  </si>
  <si>
    <t>NN</t>
  </si>
  <si>
    <t>Բյուջետային ծախսերի տնտեսագիտական դասակարգման հոդվածի անվանումը</t>
  </si>
  <si>
    <t>հոդվածի կոդը</t>
  </si>
  <si>
    <t>Քանակը</t>
  </si>
  <si>
    <t xml:space="preserve">Ընդհանուր գումարը            </t>
  </si>
  <si>
    <t>այդ թվում`</t>
  </si>
  <si>
    <t>լրացնել ապրանքի կամ ծառայության նկարագրությունը</t>
  </si>
  <si>
    <t>x</t>
  </si>
  <si>
    <t>գազով ջեռուցման ծառայություններ</t>
  </si>
  <si>
    <t>ջրի բաշխման ծառայություններ</t>
  </si>
  <si>
    <t>ախտահանման և միջատ. ծառ</t>
  </si>
  <si>
    <t>տեղային հեռախոսային ծառ</t>
  </si>
  <si>
    <t>բջջային հեռ ծառ</t>
  </si>
  <si>
    <t>հեռահաղորդ այլ ծառ</t>
  </si>
  <si>
    <t>ինտերնետ ցանցի մուտքի ծառ</t>
  </si>
  <si>
    <t>փոստային ծառ</t>
  </si>
  <si>
    <t>…</t>
  </si>
  <si>
    <t>ապահովագրական ծախսեր</t>
  </si>
  <si>
    <t>գրավոր թարգմանության ծառայություններ</t>
  </si>
  <si>
    <t>ծրագրայի ապահովման սպասարկման ծառայություններ</t>
  </si>
  <si>
    <t>տեղեկատվական ցանցի սպասարկման ծառայություններ</t>
  </si>
  <si>
    <t>թերթեր</t>
  </si>
  <si>
    <t>այլ պոլիգրաֆիական արտադրանքի տպագրման ծառայություններ</t>
  </si>
  <si>
    <t>գրքի կազմման և վերջնամշակմա նծառայություններ</t>
  </si>
  <si>
    <t>ներկայացուցչական ծախսեր</t>
  </si>
  <si>
    <t>ներկայացուցչական ծառայություններ</t>
  </si>
  <si>
    <t>մասնագիտական ծառայություններ</t>
  </si>
  <si>
    <t>գազասպառմ, համակարգի տեխ, սպասարկմանն ծառայություններ</t>
  </si>
  <si>
    <t>շենքերի,շինությունների ընթ նորոգում</t>
  </si>
  <si>
    <t>շենքի ընթ նորոգում և պահպանում</t>
  </si>
  <si>
    <t>մեքենա,սարք ընթացիկ նորոգում</t>
  </si>
  <si>
    <t>ավտոմեքենաների վերանորոգման ծառայություններ</t>
  </si>
  <si>
    <t>գրասենյակային սարքերի պահպ, և վերանորոգման ծառայութ,</t>
  </si>
  <si>
    <t>գրասենյակային նյութեր և հագուստ</t>
  </si>
  <si>
    <t>մարկեր</t>
  </si>
  <si>
    <t>շտրիխներ</t>
  </si>
  <si>
    <t>գրենական պարագաներ</t>
  </si>
  <si>
    <t>կարիչի մետաղական կապեր</t>
  </si>
  <si>
    <t>թղթապանակ</t>
  </si>
  <si>
    <t xml:space="preserve">կարիչ </t>
  </si>
  <si>
    <t>տոներային քարտրիջներ</t>
  </si>
  <si>
    <t>տոներ լազերային տպիչների</t>
  </si>
  <si>
    <t>թուղթ A4 ֆորմատի</t>
  </si>
  <si>
    <t>նամակի ծրար Ա6 ձևաչափի</t>
  </si>
  <si>
    <t>դատարկ սկավառակ, առանց տուփի CD</t>
  </si>
  <si>
    <t>դատարկ սկավառակ, առանց տուփի DVD</t>
  </si>
  <si>
    <t>տրանսպորտային նյութեր</t>
  </si>
  <si>
    <t>բենզին պրեմիում</t>
  </si>
  <si>
    <t>շարժիչի յուղ, կիսասինթետիկ</t>
  </si>
  <si>
    <t>շարժիչի յուղ, սինթետիկ</t>
  </si>
  <si>
    <t>հիդրավլիկ համակարգի յուղեր</t>
  </si>
  <si>
    <t>հակասառեցուցիչ նյութեր</t>
  </si>
  <si>
    <t>ավտոպահեստամասեր</t>
  </si>
  <si>
    <t>կենցաղային նյութեր</t>
  </si>
  <si>
    <t>տնտեսող լամպեր</t>
  </si>
  <si>
    <t>զուգարանի թուղթ, ռուլոնով</t>
  </si>
  <si>
    <t>մաքրող մածուկներ, փոշիներ</t>
  </si>
  <si>
    <t>հեղուկ օճառ</t>
  </si>
  <si>
    <t>օդի թարմացուցիչ</t>
  </si>
  <si>
    <t>անձեռոցիկ</t>
  </si>
  <si>
    <t>ձեռքի թղթե սրբիչ</t>
  </si>
  <si>
    <t>սրբիչ՝ վաֆլե, բամբակյա</t>
  </si>
  <si>
    <t>*</t>
  </si>
  <si>
    <t xml:space="preserve">Բյուջետային ծախսերի տնտեսագիտական դասակարգման մյուս հոդվածների գծով ավելացնել նոր տողեր՝ ըստ անհրաժեշտության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</si>
</sst>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1"/>
      <color indexed="10"/>
      <name val="GHEA Grapalat"/>
      <family val="3"/>
    </font>
    <font>
      <b/>
      <sz val="8"/>
      <name val="GHEA Grapalat"/>
      <family val="3"/>
    </font>
    <font>
      <u/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8"/>
      <color theme="1"/>
      <name val="GHEA Grapalat"/>
      <family val="3"/>
    </font>
    <font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rgb="FFFF0000"/>
      <name val="GHEA Grapalat"/>
      <family val="3"/>
    </font>
    <font>
      <b/>
      <sz val="10"/>
      <color indexed="10"/>
      <name val="GHEA Grapalat"/>
      <family val="3"/>
    </font>
    <font>
      <sz val="10"/>
      <color indexed="8"/>
      <name val="MS Sans Serif"/>
      <family val="2"/>
      <charset val="204"/>
    </font>
    <font>
      <sz val="9"/>
      <name val="GHEA Mariam"/>
      <family val="3"/>
    </font>
    <font>
      <b/>
      <sz val="12"/>
      <color indexed="10"/>
      <name val="GHEA Grapalat"/>
      <family val="3"/>
    </font>
    <font>
      <b/>
      <sz val="8"/>
      <color indexed="8"/>
      <name val="GHEA Grapalat"/>
      <family val="3"/>
    </font>
    <font>
      <sz val="10"/>
      <name val="Arial"/>
      <family val="2"/>
      <charset val="204"/>
    </font>
    <font>
      <b/>
      <sz val="11"/>
      <name val="GHEA Grapalat"/>
      <family val="3"/>
    </font>
    <font>
      <b/>
      <sz val="8"/>
      <color rgb="FFFF0000"/>
      <name val="GHEA Grapalat"/>
      <family val="3"/>
    </font>
    <font>
      <sz val="10"/>
      <name val="Arial Armenian"/>
      <family val="2"/>
    </font>
    <font>
      <b/>
      <sz val="10"/>
      <color rgb="FFFF0000"/>
      <name val="GHEA Grapalat"/>
      <family val="3"/>
    </font>
    <font>
      <b/>
      <i/>
      <u/>
      <sz val="10"/>
      <name val="GHEA Grapalat"/>
      <family val="3"/>
    </font>
    <font>
      <sz val="9.5"/>
      <name val="GHEA Grapalat"/>
      <family val="3"/>
    </font>
    <font>
      <sz val="9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sz val="10"/>
      <color indexed="8"/>
      <name val="GHEA Grapalat"/>
      <family val="3"/>
    </font>
    <font>
      <sz val="9"/>
      <color indexed="8"/>
      <name val="GHEA Grapalat"/>
      <family val="3"/>
    </font>
    <font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i/>
      <sz val="8"/>
      <name val="GHEA Grapalat"/>
      <family val="3"/>
    </font>
    <font>
      <b/>
      <sz val="9"/>
      <color rgb="FFFF0000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165" fontId="21" fillId="0" borderId="0" applyFont="0" applyFill="0" applyBorder="0" applyAlignment="0" applyProtection="0"/>
  </cellStyleXfs>
  <cellXfs count="184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Continuous" wrapText="1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Continuous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Continuous" wrapText="1"/>
    </xf>
    <xf numFmtId="0" fontId="1" fillId="2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/>
    <xf numFmtId="49" fontId="9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0" applyFont="1"/>
    <xf numFmtId="0" fontId="4" fillId="2" borderId="1" xfId="0" applyFont="1" applyFill="1" applyBorder="1" applyAlignment="1">
      <alignment horizontal="left" wrapText="1"/>
    </xf>
    <xf numFmtId="0" fontId="5" fillId="2" borderId="5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3" xfId="0" applyFont="1" applyFill="1" applyBorder="1"/>
    <xf numFmtId="0" fontId="12" fillId="0" borderId="0" xfId="0" applyFont="1" applyFill="1" applyAlignment="1">
      <alignment horizontal="left" vertical="center" wrapText="1"/>
    </xf>
    <xf numFmtId="0" fontId="7" fillId="2" borderId="0" xfId="0" applyFont="1" applyFill="1"/>
    <xf numFmtId="0" fontId="4" fillId="2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Continuous" wrapText="1"/>
    </xf>
    <xf numFmtId="0" fontId="7" fillId="0" borderId="8" xfId="0" applyFont="1" applyBorder="1" applyAlignment="1">
      <alignment horizontal="centerContinuous" wrapText="1"/>
    </xf>
    <xf numFmtId="0" fontId="7" fillId="0" borderId="3" xfId="0" applyFont="1" applyBorder="1" applyAlignment="1">
      <alignment horizontal="centerContinuous" wrapText="1"/>
    </xf>
    <xf numFmtId="0" fontId="7" fillId="0" borderId="3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11" xfId="0" applyFont="1" applyFill="1" applyBorder="1"/>
    <xf numFmtId="49" fontId="17" fillId="0" borderId="1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49" fontId="17" fillId="4" borderId="10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1" fontId="20" fillId="5" borderId="8" xfId="0" applyNumberFormat="1" applyFont="1" applyFill="1" applyBorder="1" applyAlignment="1">
      <alignment horizontal="center"/>
    </xf>
    <xf numFmtId="166" fontId="22" fillId="5" borderId="3" xfId="3" applyNumberFormat="1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5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164" fontId="1" fillId="2" borderId="12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wrapText="1"/>
    </xf>
    <xf numFmtId="164" fontId="5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3" fillId="0" borderId="3" xfId="0" applyFont="1" applyFill="1" applyBorder="1" applyAlignment="1">
      <alignment horizontal="center" wrapText="1"/>
    </xf>
    <xf numFmtId="0" fontId="1" fillId="0" borderId="4" xfId="0" applyFont="1" applyFill="1" applyBorder="1"/>
    <xf numFmtId="0" fontId="3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164" fontId="5" fillId="2" borderId="3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0" fontId="5" fillId="2" borderId="0" xfId="0" applyFont="1" applyFill="1"/>
    <xf numFmtId="0" fontId="24" fillId="2" borderId="0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Continuous" wrapText="1"/>
    </xf>
    <xf numFmtId="0" fontId="1" fillId="0" borderId="0" xfId="0" applyFont="1" applyBorder="1"/>
    <xf numFmtId="0" fontId="4" fillId="2" borderId="13" xfId="0" applyFont="1" applyFill="1" applyBorder="1" applyAlignment="1">
      <alignment wrapText="1"/>
    </xf>
    <xf numFmtId="0" fontId="1" fillId="2" borderId="0" xfId="0" applyFont="1" applyFill="1" applyBorder="1"/>
    <xf numFmtId="0" fontId="26" fillId="2" borderId="0" xfId="0" applyFont="1" applyFill="1" applyBorder="1" applyAlignment="1">
      <alignment horizontal="centerContinuous" vertical="center" wrapText="1"/>
    </xf>
    <xf numFmtId="0" fontId="27" fillId="2" borderId="0" xfId="0" applyFont="1" applyFill="1" applyBorder="1" applyAlignment="1">
      <alignment horizontal="centerContinuous" vertical="center" wrapText="1"/>
    </xf>
    <xf numFmtId="0" fontId="28" fillId="2" borderId="0" xfId="0" applyFont="1" applyFill="1" applyBorder="1" applyAlignment="1">
      <alignment horizontal="centerContinuous" vertical="center" wrapText="1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Border="1" applyAlignment="1"/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Continuous" wrapText="1"/>
    </xf>
    <xf numFmtId="0" fontId="1" fillId="0" borderId="14" xfId="0" applyFont="1" applyBorder="1" applyAlignment="1">
      <alignment horizontal="centerContinuous" wrapText="1"/>
    </xf>
    <xf numFmtId="0" fontId="25" fillId="0" borderId="16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9" fillId="0" borderId="14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/>
    <xf numFmtId="0" fontId="30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0" xfId="0" applyFont="1"/>
    <xf numFmtId="0" fontId="31" fillId="6" borderId="3" xfId="0" applyFont="1" applyFill="1" applyBorder="1" applyAlignment="1">
      <alignment horizontal="center"/>
    </xf>
    <xf numFmtId="0" fontId="32" fillId="6" borderId="3" xfId="0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 wrapText="1"/>
    </xf>
    <xf numFmtId="164" fontId="31" fillId="6" borderId="3" xfId="0" applyNumberFormat="1" applyFont="1" applyFill="1" applyBorder="1" applyAlignment="1">
      <alignment horizontal="center"/>
    </xf>
    <xf numFmtId="0" fontId="31" fillId="0" borderId="0" xfId="0" applyFont="1"/>
    <xf numFmtId="0" fontId="2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164" fontId="28" fillId="0" borderId="3" xfId="0" applyNumberFormat="1" applyFont="1" applyBorder="1" applyAlignment="1">
      <alignment horizontal="center"/>
    </xf>
    <xf numFmtId="0" fontId="28" fillId="0" borderId="3" xfId="0" applyFont="1" applyBorder="1"/>
    <xf numFmtId="0" fontId="28" fillId="0" borderId="0" xfId="0" applyFont="1"/>
    <xf numFmtId="0" fontId="33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left"/>
    </xf>
    <xf numFmtId="0" fontId="28" fillId="0" borderId="21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34" fillId="7" borderId="0" xfId="0" applyFont="1" applyFill="1" applyAlignment="1">
      <alignment horizontal="center" wrapText="1"/>
    </xf>
    <xf numFmtId="0" fontId="34" fillId="7" borderId="0" xfId="0" applyFont="1" applyFill="1" applyAlignment="1">
      <alignment horizontal="center" wrapText="1"/>
    </xf>
  </cellXfs>
  <cellStyles count="4">
    <cellStyle name="Comma 7 3" xfId="3"/>
    <cellStyle name="Normal" xfId="0" builtinId="0"/>
    <cellStyle name="Normal 7" xfId="2"/>
    <cellStyle name="Стиль 1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4.Karavarman_apar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ԱՄՓՈՓ"/>
      <sheetName val="2-ԸՆԴԱՄԵՆԸ ԾԱԽՍԵՐ"/>
      <sheetName val="3-Ծախսերի բացվածք"/>
      <sheetName val="4-ԿԱՊ"/>
      <sheetName val="5-դատդեպ-փոստային"/>
      <sheetName val="6-դատդեպ-կապ"/>
      <sheetName val="7-էլ-էներգիա"/>
      <sheetName val="8-էլ-էներգիա-ջեռուցում"/>
      <sheetName val="9-գազով ջեռուցում"/>
      <sheetName val="10-գործուղում"/>
      <sheetName val="11-ավտոմեքենա"/>
      <sheetName val="12-վարչական սարքավորումներ"/>
      <sheetName val="13համազգեստ"/>
      <sheetName val="14տարածքներ"/>
      <sheetName val="15կառուցվածք"/>
      <sheetName val="16հաստիացուցակ"/>
      <sheetName val="17հարկ-մաքս"/>
      <sheetName val="18ԱԳՆ"/>
      <sheetName val="19հարկադիր"/>
      <sheetName val="20դատավորներ"/>
      <sheetName val="21դատ.ծառ."/>
      <sheetName val="22դատ.կարգադրիչ"/>
      <sheetName val="23դատախազ"/>
      <sheetName val="24դատախազ-պետծառ"/>
      <sheetName val="25ՀՔԾ"/>
      <sheetName val="26ՀՔԾ-աշխ"/>
      <sheetName val="27Քննչական"/>
      <sheetName val="28ՔԿ-դեպարտամենտ"/>
      <sheetName val="29աշխատավարձի ֆոնդ"/>
      <sheetName val="30ամփոփ-ցուցանիշներ"/>
    </sheetNames>
    <sheetDataSet>
      <sheetData sheetId="0"/>
      <sheetData sheetId="1">
        <row r="16">
          <cell r="E16">
            <v>562267.69999999995</v>
          </cell>
          <cell r="F16">
            <v>704056.6</v>
          </cell>
          <cell r="G16">
            <v>714617.4</v>
          </cell>
          <cell r="K16">
            <v>719757.29999999993</v>
          </cell>
          <cell r="L16">
            <v>729421.39999999991</v>
          </cell>
        </row>
        <row r="84">
          <cell r="F84">
            <v>7191.3</v>
          </cell>
          <cell r="K84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XFD1048576"/>
    </sheetView>
  </sheetViews>
  <sheetFormatPr defaultRowHeight="13.5" x14ac:dyDescent="0.25"/>
  <cols>
    <col min="1" max="3" width="7.28515625" style="25" customWidth="1"/>
    <col min="4" max="4" width="9.140625" style="25"/>
    <col min="5" max="5" width="12.28515625" style="25" customWidth="1"/>
    <col min="6" max="6" width="45.140625" style="25" customWidth="1"/>
    <col min="7" max="10" width="12.85546875" style="36" customWidth="1"/>
    <col min="11" max="11" width="12.85546875" style="25" customWidth="1"/>
    <col min="12" max="16384" width="9.140625" style="25"/>
  </cols>
  <sheetData>
    <row r="1" spans="1:14" s="1" customFormat="1" ht="16.5" x14ac:dyDescent="0.3">
      <c r="G1" s="2"/>
      <c r="H1" s="3" t="s">
        <v>0</v>
      </c>
      <c r="I1" s="3"/>
      <c r="J1" s="4"/>
    </row>
    <row r="2" spans="1:14" s="1" customFormat="1" x14ac:dyDescent="0.25">
      <c r="G2" s="3" t="s">
        <v>1</v>
      </c>
      <c r="H2" s="3"/>
      <c r="I2" s="3"/>
      <c r="J2" s="4"/>
    </row>
    <row r="3" spans="1:14" s="1" customFormat="1" ht="14.25" thickBot="1" x14ac:dyDescent="0.3">
      <c r="A3" s="5" t="s">
        <v>2</v>
      </c>
      <c r="B3" s="5"/>
      <c r="C3" s="5"/>
      <c r="D3" s="5"/>
      <c r="E3" s="5"/>
      <c r="F3" s="5"/>
      <c r="G3" s="5"/>
      <c r="H3" s="3"/>
      <c r="I3" s="3"/>
      <c r="J3" s="4"/>
    </row>
    <row r="4" spans="1:14" s="1" customFormat="1" ht="14.25" x14ac:dyDescent="0.25">
      <c r="A4" s="6" t="s">
        <v>3</v>
      </c>
      <c r="B4" s="6"/>
      <c r="C4" s="6"/>
      <c r="D4" s="6"/>
      <c r="G4" s="7"/>
      <c r="H4" s="3"/>
      <c r="I4" s="3"/>
      <c r="J4" s="4"/>
    </row>
    <row r="5" spans="1:14" s="1" customFormat="1" x14ac:dyDescent="0.25">
      <c r="G5" s="8"/>
      <c r="H5" s="8"/>
      <c r="I5" s="8"/>
      <c r="J5" s="4"/>
    </row>
    <row r="6" spans="1:14" s="1" customFormat="1" x14ac:dyDescent="0.25">
      <c r="G6" s="9"/>
      <c r="H6" s="8"/>
      <c r="I6" s="8"/>
      <c r="J6" s="10"/>
    </row>
    <row r="7" spans="1:14" s="15" customFormat="1" x14ac:dyDescent="0.25">
      <c r="A7" s="11" t="s">
        <v>4</v>
      </c>
      <c r="B7" s="11" t="s">
        <v>5</v>
      </c>
      <c r="C7" s="11" t="s">
        <v>6</v>
      </c>
      <c r="D7" s="11" t="s">
        <v>7</v>
      </c>
      <c r="E7" s="11"/>
      <c r="F7" s="11" t="s">
        <v>8</v>
      </c>
      <c r="G7" s="12" t="s">
        <v>9</v>
      </c>
      <c r="H7" s="12" t="s">
        <v>10</v>
      </c>
      <c r="I7" s="12" t="s">
        <v>11</v>
      </c>
      <c r="J7" s="13" t="s">
        <v>12</v>
      </c>
      <c r="K7" s="13" t="s">
        <v>13</v>
      </c>
      <c r="L7" s="14"/>
      <c r="M7" s="14"/>
      <c r="N7" s="14"/>
    </row>
    <row r="8" spans="1:14" s="15" customFormat="1" x14ac:dyDescent="0.25">
      <c r="A8" s="11"/>
      <c r="B8" s="11"/>
      <c r="C8" s="11"/>
      <c r="D8" s="16" t="s">
        <v>14</v>
      </c>
      <c r="E8" s="16" t="s">
        <v>15</v>
      </c>
      <c r="F8" s="11"/>
      <c r="G8" s="17"/>
      <c r="H8" s="17"/>
      <c r="I8" s="17"/>
      <c r="J8" s="18"/>
      <c r="K8" s="18"/>
      <c r="L8" s="14"/>
      <c r="M8" s="14"/>
      <c r="N8" s="14"/>
    </row>
    <row r="9" spans="1:14" s="15" customFormat="1" ht="12.75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4"/>
      <c r="M9" s="14"/>
      <c r="N9" s="14"/>
    </row>
    <row r="10" spans="1:14" ht="16.5" x14ac:dyDescent="0.25">
      <c r="A10" s="20">
        <v>3</v>
      </c>
      <c r="B10" s="20">
        <v>3</v>
      </c>
      <c r="C10" s="20">
        <v>1</v>
      </c>
      <c r="D10" s="16"/>
      <c r="E10" s="16"/>
      <c r="F10" s="21" t="s">
        <v>16</v>
      </c>
      <c r="G10" s="22"/>
      <c r="H10" s="22"/>
      <c r="I10" s="22"/>
      <c r="J10" s="23"/>
      <c r="K10" s="24"/>
    </row>
    <row r="11" spans="1:14" ht="27" x14ac:dyDescent="0.25">
      <c r="A11" s="26"/>
      <c r="B11" s="26"/>
      <c r="C11" s="26"/>
      <c r="D11" s="26" t="s">
        <v>17</v>
      </c>
      <c r="E11" s="27"/>
      <c r="F11" s="28" t="s">
        <v>18</v>
      </c>
      <c r="G11" s="29"/>
      <c r="H11" s="29"/>
      <c r="I11" s="29"/>
      <c r="J11" s="29"/>
      <c r="K11" s="29"/>
    </row>
    <row r="12" spans="1:14" ht="28.5" x14ac:dyDescent="0.25">
      <c r="A12" s="30"/>
      <c r="B12" s="30"/>
      <c r="C12" s="30"/>
      <c r="D12" s="30"/>
      <c r="E12" s="31"/>
      <c r="F12" s="32" t="s">
        <v>19</v>
      </c>
      <c r="G12" s="29">
        <f>+G15+G17+G19+G21</f>
        <v>571049.79999999993</v>
      </c>
      <c r="H12" s="29">
        <f>+H15+H17+H19+H21</f>
        <v>725472.9</v>
      </c>
      <c r="I12" s="29">
        <f>+I15+I17+I19+I21</f>
        <v>728909.70000000007</v>
      </c>
      <c r="J12" s="29">
        <f>+J15+J17+J19+J21</f>
        <v>737212.39999999991</v>
      </c>
      <c r="K12" s="29">
        <f>+K15+K17+K19+K21</f>
        <v>744009.79999999993</v>
      </c>
    </row>
    <row r="13" spans="1:14" ht="14.25" x14ac:dyDescent="0.25">
      <c r="A13" s="30"/>
      <c r="B13" s="30"/>
      <c r="C13" s="30"/>
      <c r="D13" s="30"/>
      <c r="E13" s="33"/>
      <c r="F13" s="34" t="s">
        <v>16</v>
      </c>
      <c r="G13" s="29"/>
      <c r="H13" s="29"/>
      <c r="I13" s="29"/>
      <c r="J13" s="29"/>
      <c r="K13" s="29"/>
    </row>
    <row r="14" spans="1:14" ht="27" x14ac:dyDescent="0.25">
      <c r="A14" s="30"/>
      <c r="B14" s="30"/>
      <c r="C14" s="30"/>
      <c r="D14" s="30"/>
      <c r="E14" s="27">
        <v>11001</v>
      </c>
      <c r="F14" s="28" t="s">
        <v>20</v>
      </c>
      <c r="G14" s="29"/>
      <c r="H14" s="29"/>
      <c r="I14" s="29"/>
      <c r="J14" s="29"/>
      <c r="K14" s="29"/>
    </row>
    <row r="15" spans="1:14" ht="28.5" x14ac:dyDescent="0.25">
      <c r="A15" s="30"/>
      <c r="B15" s="30"/>
      <c r="C15" s="30"/>
      <c r="D15" s="30"/>
      <c r="E15" s="33"/>
      <c r="F15" s="32" t="s">
        <v>21</v>
      </c>
      <c r="G15" s="29">
        <f>+'[1]2-ԸՆԴԱՄԵՆԸ ԾԱԽՍԵՐ'!E16</f>
        <v>562267.69999999995</v>
      </c>
      <c r="H15" s="29">
        <f>+'[1]2-ԸՆԴԱՄԵՆԸ ԾԱԽՍԵՐ'!F16</f>
        <v>704056.6</v>
      </c>
      <c r="I15" s="29">
        <f>+'[1]2-ԸՆԴԱՄԵՆԸ ԾԱԽՍԵՐ'!G16</f>
        <v>714617.4</v>
      </c>
      <c r="J15" s="29">
        <f>+'[1]2-ԸՆԴԱՄԵՆԸ ԾԱԽՍԵՐ'!K16</f>
        <v>719757.29999999993</v>
      </c>
      <c r="K15" s="29">
        <f>+'[1]2-ԸՆԴԱՄԵՆԸ ԾԱԽՍԵՐ'!L16</f>
        <v>729421.39999999991</v>
      </c>
    </row>
    <row r="16" spans="1:14" ht="27" x14ac:dyDescent="0.25">
      <c r="A16" s="30"/>
      <c r="B16" s="30"/>
      <c r="C16" s="30"/>
      <c r="D16" s="30"/>
      <c r="E16" s="27">
        <v>11002</v>
      </c>
      <c r="F16" s="28" t="s">
        <v>22</v>
      </c>
      <c r="G16" s="29"/>
      <c r="H16" s="29"/>
      <c r="I16" s="29"/>
      <c r="J16" s="29"/>
      <c r="K16" s="29"/>
    </row>
    <row r="17" spans="1:11" ht="28.5" x14ac:dyDescent="0.25">
      <c r="A17" s="30"/>
      <c r="B17" s="30"/>
      <c r="C17" s="30"/>
      <c r="D17" s="30"/>
      <c r="E17" s="33"/>
      <c r="F17" s="32" t="s">
        <v>21</v>
      </c>
      <c r="G17" s="29">
        <v>8782.1</v>
      </c>
      <c r="H17" s="29">
        <v>14225</v>
      </c>
      <c r="I17" s="29">
        <v>14292.3</v>
      </c>
      <c r="J17" s="29">
        <v>14455.1</v>
      </c>
      <c r="K17" s="29">
        <v>14588.4</v>
      </c>
    </row>
    <row r="18" spans="1:11" ht="40.5" x14ac:dyDescent="0.25">
      <c r="A18" s="30"/>
      <c r="B18" s="30"/>
      <c r="C18" s="30"/>
      <c r="D18" s="30"/>
      <c r="E18" s="27">
        <v>31002</v>
      </c>
      <c r="F18" s="28" t="s">
        <v>23</v>
      </c>
      <c r="G18" s="29"/>
      <c r="H18" s="29"/>
      <c r="I18" s="29"/>
      <c r="J18" s="29"/>
      <c r="K18" s="29"/>
    </row>
    <row r="19" spans="1:11" ht="42.75" x14ac:dyDescent="0.25">
      <c r="A19" s="30"/>
      <c r="B19" s="30"/>
      <c r="C19" s="30"/>
      <c r="D19" s="30"/>
      <c r="E19" s="33"/>
      <c r="F19" s="32" t="s">
        <v>24</v>
      </c>
      <c r="G19" s="29">
        <f>+'[1]2-ԸՆԴԱՄԵՆԸ ԾԱԽՍԵՐ'!E83</f>
        <v>0</v>
      </c>
      <c r="H19" s="29">
        <f>+'[1]2-ԸՆԴԱՄԵՆԸ ԾԱԽՍԵՐ'!F83</f>
        <v>0</v>
      </c>
      <c r="I19" s="29">
        <f>+'[1]2-ԸՆԴԱՄԵՆԸ ԾԱԽՍԵՐ'!G83</f>
        <v>0</v>
      </c>
      <c r="J19" s="29">
        <f>+'[1]2-ԸՆԴԱՄԵՆԸ ԾԱԽՍԵՐ'!K83</f>
        <v>0</v>
      </c>
      <c r="K19" s="29">
        <f>+'[1]2-ԸՆԴԱՄԵՆԸ ԾԱԽՍԵՐ'!L83</f>
        <v>0</v>
      </c>
    </row>
    <row r="20" spans="1:11" ht="27" x14ac:dyDescent="0.25">
      <c r="A20" s="30"/>
      <c r="B20" s="30"/>
      <c r="C20" s="30"/>
      <c r="D20" s="30"/>
      <c r="E20" s="27">
        <v>31001</v>
      </c>
      <c r="F20" s="28" t="s">
        <v>25</v>
      </c>
      <c r="G20" s="29"/>
      <c r="H20" s="29"/>
      <c r="I20" s="29"/>
      <c r="J20" s="29"/>
      <c r="K20" s="29"/>
    </row>
    <row r="21" spans="1:11" ht="42.75" x14ac:dyDescent="0.25">
      <c r="A21" s="35"/>
      <c r="B21" s="35"/>
      <c r="C21" s="35"/>
      <c r="D21" s="35"/>
      <c r="E21" s="33"/>
      <c r="F21" s="32" t="s">
        <v>24</v>
      </c>
      <c r="G21" s="29">
        <f>+'[1]2-ԸՆԴԱՄԵՆԸ ԾԱԽՍԵՐ'!E84</f>
        <v>0</v>
      </c>
      <c r="H21" s="29">
        <f>+'[1]2-ԸՆԴԱՄԵՆԸ ԾԱԽՍԵՐ'!F84</f>
        <v>7191.3</v>
      </c>
      <c r="I21" s="29">
        <f>+'[1]2-ԸՆԴԱՄԵՆԸ ԾԱԽՍԵՐ'!G84</f>
        <v>0</v>
      </c>
      <c r="J21" s="29">
        <f>+'[1]2-ԸՆԴԱՄԵՆԸ ԾԱԽՍԵՐ'!K84</f>
        <v>3000</v>
      </c>
      <c r="K21" s="29">
        <f>+'[1]2-ԸՆԴԱՄԵՆԸ ԾԱԽՍԵՐ'!L84</f>
        <v>0</v>
      </c>
    </row>
  </sheetData>
  <mergeCells count="21">
    <mergeCell ref="E16:E17"/>
    <mergeCell ref="E18:E19"/>
    <mergeCell ref="E20:E21"/>
    <mergeCell ref="H7:H8"/>
    <mergeCell ref="I7:I8"/>
    <mergeCell ref="J7:J8"/>
    <mergeCell ref="K7:K8"/>
    <mergeCell ref="A11:A21"/>
    <mergeCell ref="B11:B21"/>
    <mergeCell ref="C11:C21"/>
    <mergeCell ref="D11:D21"/>
    <mergeCell ref="E11:E13"/>
    <mergeCell ref="E14:E15"/>
    <mergeCell ref="A3:G3"/>
    <mergeCell ref="A4:D4"/>
    <mergeCell ref="A7:A8"/>
    <mergeCell ref="B7:B8"/>
    <mergeCell ref="C7:C8"/>
    <mergeCell ref="D7:E7"/>
    <mergeCell ref="F7:F8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sqref="A1:XFD1048576"/>
    </sheetView>
  </sheetViews>
  <sheetFormatPr defaultRowHeight="13.5" x14ac:dyDescent="0.25"/>
  <cols>
    <col min="1" max="1" width="8.28515625" style="25" customWidth="1"/>
    <col min="2" max="2" width="12.28515625" style="25" customWidth="1"/>
    <col min="3" max="3" width="6.140625" style="37" customWidth="1"/>
    <col min="4" max="4" width="45.5703125" style="38" customWidth="1"/>
    <col min="5" max="5" width="10.85546875" style="39" customWidth="1"/>
    <col min="6" max="6" width="10.5703125" style="39" customWidth="1"/>
    <col min="7" max="7" width="10" style="39" customWidth="1"/>
    <col min="8" max="8" width="12.5703125" style="39" customWidth="1"/>
    <col min="9" max="9" width="14.28515625" style="39" customWidth="1"/>
    <col min="10" max="10" width="31" style="39" customWidth="1"/>
    <col min="11" max="11" width="10.28515625" style="39" customWidth="1"/>
    <col min="12" max="12" width="10" style="39" customWidth="1"/>
    <col min="13" max="13" width="9.28515625" style="39" customWidth="1"/>
    <col min="14" max="16384" width="9.140625" style="41"/>
  </cols>
  <sheetData>
    <row r="1" spans="1:13" ht="14.25" x14ac:dyDescent="0.25">
      <c r="A1" s="1"/>
      <c r="B1" s="1"/>
      <c r="J1" s="40" t="s">
        <v>26</v>
      </c>
    </row>
    <row r="2" spans="1:13" s="1" customFormat="1" ht="15" thickBot="1" x14ac:dyDescent="0.3">
      <c r="A2" s="42" t="s">
        <v>27</v>
      </c>
      <c r="B2" s="42"/>
      <c r="C2" s="42"/>
      <c r="D2" s="42"/>
      <c r="E2" s="42"/>
      <c r="F2" s="42"/>
      <c r="G2" s="42"/>
      <c r="H2" s="42"/>
      <c r="I2" s="7"/>
      <c r="J2" s="40" t="s">
        <v>1</v>
      </c>
      <c r="K2" s="9"/>
      <c r="L2" s="4"/>
      <c r="M2" s="4"/>
    </row>
    <row r="3" spans="1:13" s="48" customFormat="1" ht="16.5" x14ac:dyDescent="0.25">
      <c r="A3" s="43" t="s">
        <v>4</v>
      </c>
      <c r="B3" s="43">
        <v>3</v>
      </c>
      <c r="C3" s="44"/>
      <c r="D3" s="45"/>
      <c r="E3" s="45"/>
      <c r="F3" s="45"/>
      <c r="G3" s="45"/>
      <c r="H3" s="45"/>
      <c r="I3" s="45"/>
      <c r="J3" s="46"/>
      <c r="K3" s="47"/>
      <c r="L3" s="47"/>
    </row>
    <row r="4" spans="1:13" s="48" customFormat="1" ht="16.5" x14ac:dyDescent="0.25">
      <c r="A4" s="49" t="s">
        <v>5</v>
      </c>
      <c r="B4" s="49">
        <v>3</v>
      </c>
      <c r="C4" s="44"/>
      <c r="D4" s="50"/>
      <c r="E4" s="50"/>
      <c r="F4" s="50"/>
      <c r="G4" s="50"/>
      <c r="H4" s="50"/>
      <c r="I4" s="50"/>
      <c r="J4" s="46"/>
      <c r="K4" s="47"/>
      <c r="L4" s="47"/>
    </row>
    <row r="5" spans="1:13" s="1" customFormat="1" ht="14.25" x14ac:dyDescent="0.25">
      <c r="A5" s="49" t="s">
        <v>6</v>
      </c>
      <c r="B5" s="49">
        <v>1</v>
      </c>
      <c r="C5" s="51"/>
      <c r="D5" s="52"/>
      <c r="E5" s="7"/>
      <c r="F5" s="7"/>
      <c r="G5" s="7"/>
      <c r="H5" s="7"/>
      <c r="I5" s="7"/>
      <c r="J5" s="7"/>
      <c r="K5" s="9"/>
      <c r="L5" s="9"/>
      <c r="M5" s="4"/>
    </row>
    <row r="6" spans="1:13" s="37" customFormat="1" x14ac:dyDescent="0.25">
      <c r="A6" s="53"/>
      <c r="B6" s="53"/>
      <c r="C6" s="54"/>
      <c r="D6" s="55"/>
      <c r="E6" s="9"/>
      <c r="F6" s="9"/>
      <c r="H6" s="10" t="s">
        <v>28</v>
      </c>
      <c r="I6" s="56"/>
      <c r="K6" s="9"/>
      <c r="L6" s="9"/>
      <c r="M6" s="57"/>
    </row>
    <row r="7" spans="1:13" s="37" customFormat="1" x14ac:dyDescent="0.25">
      <c r="A7" s="11" t="s">
        <v>7</v>
      </c>
      <c r="B7" s="11"/>
      <c r="C7" s="58"/>
      <c r="D7" s="59"/>
      <c r="E7" s="60" t="s">
        <v>29</v>
      </c>
      <c r="F7" s="60" t="s">
        <v>30</v>
      </c>
      <c r="G7" s="61" t="s">
        <v>31</v>
      </c>
      <c r="H7" s="62"/>
      <c r="I7" s="62"/>
      <c r="J7" s="63"/>
      <c r="K7" s="64" t="s">
        <v>32</v>
      </c>
      <c r="L7" s="13" t="s">
        <v>33</v>
      </c>
      <c r="M7" s="57"/>
    </row>
    <row r="8" spans="1:13" s="37" customFormat="1" ht="63.75" x14ac:dyDescent="0.25">
      <c r="A8" s="65" t="s">
        <v>14</v>
      </c>
      <c r="B8" s="65" t="s">
        <v>15</v>
      </c>
      <c r="C8" s="66" t="s">
        <v>34</v>
      </c>
      <c r="D8" s="66" t="s">
        <v>35</v>
      </c>
      <c r="E8" s="63" t="s">
        <v>36</v>
      </c>
      <c r="F8" s="67" t="s">
        <v>37</v>
      </c>
      <c r="G8" s="63" t="s">
        <v>38</v>
      </c>
      <c r="H8" s="63" t="s">
        <v>39</v>
      </c>
      <c r="I8" s="63" t="s">
        <v>40</v>
      </c>
      <c r="J8" s="63" t="s">
        <v>41</v>
      </c>
      <c r="K8" s="68"/>
      <c r="L8" s="18"/>
      <c r="M8" s="57"/>
    </row>
    <row r="9" spans="1:13" s="70" customFormat="1" x14ac:dyDescent="0.25">
      <c r="A9" s="69">
        <v>1</v>
      </c>
      <c r="B9" s="6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</row>
    <row r="10" spans="1:13" s="74" customFormat="1" ht="14.25" x14ac:dyDescent="0.25">
      <c r="A10" s="26" t="s">
        <v>17</v>
      </c>
      <c r="B10" s="71">
        <v>11001</v>
      </c>
      <c r="C10" s="72"/>
      <c r="D10" s="32" t="s">
        <v>42</v>
      </c>
      <c r="E10" s="73">
        <v>114</v>
      </c>
      <c r="F10" s="73">
        <v>114</v>
      </c>
      <c r="G10" s="73">
        <v>114</v>
      </c>
      <c r="H10" s="73">
        <f>+G10-F10</f>
        <v>0</v>
      </c>
      <c r="I10" s="73">
        <f t="shared" ref="I10:I73" si="0">G10-E10</f>
        <v>0</v>
      </c>
      <c r="J10" s="73"/>
      <c r="K10" s="73"/>
      <c r="L10" s="73"/>
    </row>
    <row r="11" spans="1:13" s="74" customFormat="1" x14ac:dyDescent="0.25">
      <c r="A11" s="30"/>
      <c r="B11" s="75"/>
      <c r="C11" s="76"/>
      <c r="D11" s="77"/>
      <c r="E11" s="78"/>
      <c r="F11" s="78"/>
      <c r="G11" s="78"/>
      <c r="H11" s="78">
        <f t="shared" ref="H11:H74" si="1">+G11-F11</f>
        <v>0</v>
      </c>
      <c r="I11" s="78">
        <f t="shared" si="0"/>
        <v>0</v>
      </c>
      <c r="J11" s="78"/>
      <c r="K11" s="78"/>
      <c r="L11" s="78"/>
    </row>
    <row r="12" spans="1:13" s="74" customFormat="1" ht="14.25" x14ac:dyDescent="0.25">
      <c r="A12" s="30"/>
      <c r="B12" s="75"/>
      <c r="C12" s="76"/>
      <c r="D12" s="79" t="s">
        <v>43</v>
      </c>
      <c r="E12" s="78">
        <v>18</v>
      </c>
      <c r="F12" s="78">
        <v>18</v>
      </c>
      <c r="G12" s="78">
        <v>13</v>
      </c>
      <c r="H12" s="78">
        <f t="shared" si="1"/>
        <v>-5</v>
      </c>
      <c r="I12" s="78">
        <f t="shared" si="0"/>
        <v>-5</v>
      </c>
      <c r="J12" s="78" t="s">
        <v>44</v>
      </c>
      <c r="K12" s="78"/>
      <c r="L12" s="78"/>
    </row>
    <row r="13" spans="1:13" s="80" customFormat="1" ht="14.25" x14ac:dyDescent="0.25">
      <c r="A13" s="30"/>
      <c r="B13" s="75"/>
      <c r="C13" s="76"/>
      <c r="D13" s="77"/>
      <c r="E13" s="78"/>
      <c r="F13" s="78"/>
      <c r="G13" s="78"/>
      <c r="H13" s="78">
        <f t="shared" si="1"/>
        <v>0</v>
      </c>
      <c r="I13" s="78">
        <f t="shared" si="0"/>
        <v>0</v>
      </c>
      <c r="J13" s="78"/>
      <c r="K13" s="78"/>
      <c r="L13" s="78"/>
    </row>
    <row r="14" spans="1:13" s="70" customFormat="1" ht="14.25" x14ac:dyDescent="0.25">
      <c r="A14" s="30"/>
      <c r="B14" s="75"/>
      <c r="C14" s="81"/>
      <c r="D14" s="82" t="s">
        <v>45</v>
      </c>
      <c r="E14" s="83">
        <f>+E16+E81</f>
        <v>562267.69999999995</v>
      </c>
      <c r="F14" s="83">
        <f>+F16+F81</f>
        <v>711247.9</v>
      </c>
      <c r="G14" s="83">
        <f>+G16+G81</f>
        <v>714617.4</v>
      </c>
      <c r="H14" s="83">
        <f t="shared" si="1"/>
        <v>3369.5</v>
      </c>
      <c r="I14" s="83">
        <f t="shared" si="0"/>
        <v>152349.70000000007</v>
      </c>
      <c r="J14" s="83"/>
      <c r="K14" s="83">
        <f>+K16+K81</f>
        <v>722757.29999999993</v>
      </c>
      <c r="L14" s="83">
        <f>+L16+L81</f>
        <v>729421.39999999991</v>
      </c>
    </row>
    <row r="15" spans="1:13" s="70" customFormat="1" ht="14.25" x14ac:dyDescent="0.25">
      <c r="A15" s="30"/>
      <c r="B15" s="75"/>
      <c r="C15" s="84"/>
      <c r="D15" s="85" t="s">
        <v>46</v>
      </c>
      <c r="E15" s="78"/>
      <c r="F15" s="78"/>
      <c r="G15" s="78"/>
      <c r="H15" s="83"/>
      <c r="I15" s="83"/>
      <c r="J15" s="78"/>
      <c r="K15" s="78"/>
      <c r="L15" s="78"/>
    </row>
    <row r="16" spans="1:13" s="70" customFormat="1" ht="14.25" x14ac:dyDescent="0.25">
      <c r="A16" s="30"/>
      <c r="B16" s="75"/>
      <c r="C16" s="86"/>
      <c r="D16" s="87" t="s">
        <v>47</v>
      </c>
      <c r="E16" s="83">
        <f>E18+SUM(E24:E79)-E24-E29-E37-E51-E55-E72</f>
        <v>562267.69999999995</v>
      </c>
      <c r="F16" s="83">
        <f t="shared" ref="F16:L16" si="2">F18+SUM(F24:F79)-F24-F29-F37-F51-F55-F72</f>
        <v>704056.6</v>
      </c>
      <c r="G16" s="83">
        <f t="shared" si="2"/>
        <v>714617.4</v>
      </c>
      <c r="H16" s="83">
        <f>+G16-F16</f>
        <v>10560.800000000047</v>
      </c>
      <c r="I16" s="83">
        <f>G16-E16</f>
        <v>152349.70000000007</v>
      </c>
      <c r="J16" s="83"/>
      <c r="K16" s="83">
        <f t="shared" si="2"/>
        <v>719757.29999999993</v>
      </c>
      <c r="L16" s="83">
        <f t="shared" si="2"/>
        <v>729421.39999999991</v>
      </c>
    </row>
    <row r="17" spans="1:14" s="70" customFormat="1" ht="13.5" customHeight="1" x14ac:dyDescent="0.25">
      <c r="A17" s="30"/>
      <c r="B17" s="75"/>
      <c r="C17" s="72"/>
      <c r="D17" s="77" t="s">
        <v>48</v>
      </c>
      <c r="E17" s="73"/>
      <c r="F17" s="73"/>
      <c r="G17" s="78"/>
      <c r="H17" s="78">
        <f t="shared" si="1"/>
        <v>0</v>
      </c>
      <c r="I17" s="73">
        <f t="shared" si="0"/>
        <v>0</v>
      </c>
      <c r="J17" s="73"/>
      <c r="K17" s="73"/>
      <c r="L17" s="73"/>
    </row>
    <row r="18" spans="1:14" s="70" customFormat="1" ht="14.25" x14ac:dyDescent="0.25">
      <c r="A18" s="30"/>
      <c r="B18" s="75"/>
      <c r="C18" s="88"/>
      <c r="D18" s="89" t="s">
        <v>49</v>
      </c>
      <c r="E18" s="90">
        <f>SUM(E20:E22)</f>
        <v>493461.5</v>
      </c>
      <c r="F18" s="90">
        <f>SUM(F20:F22)</f>
        <v>627103.19999999995</v>
      </c>
      <c r="G18" s="90">
        <f>SUM(G20:G22)</f>
        <v>634754.80000000005</v>
      </c>
      <c r="H18" s="90">
        <f t="shared" si="1"/>
        <v>7651.6000000000931</v>
      </c>
      <c r="I18" s="90">
        <f t="shared" si="0"/>
        <v>141293.30000000005</v>
      </c>
      <c r="J18" s="90" t="s">
        <v>50</v>
      </c>
      <c r="K18" s="90">
        <f>SUM(K20:K22)</f>
        <v>644275.6</v>
      </c>
      <c r="L18" s="90">
        <f>SUM(L20:L22)</f>
        <v>653939.69999999995</v>
      </c>
    </row>
    <row r="19" spans="1:14" s="70" customFormat="1" x14ac:dyDescent="0.25">
      <c r="A19" s="91"/>
      <c r="B19" s="92"/>
      <c r="C19" s="72"/>
      <c r="D19" s="77" t="s">
        <v>48</v>
      </c>
      <c r="E19" s="73"/>
      <c r="F19" s="73"/>
      <c r="G19" s="78"/>
      <c r="H19" s="78">
        <f t="shared" si="1"/>
        <v>0</v>
      </c>
      <c r="I19" s="73">
        <f t="shared" si="0"/>
        <v>0</v>
      </c>
      <c r="J19" s="73"/>
      <c r="K19" s="73"/>
      <c r="L19" s="73"/>
    </row>
    <row r="20" spans="1:14" s="70" customFormat="1" ht="28.5" x14ac:dyDescent="0.25">
      <c r="A20" s="91"/>
      <c r="B20" s="92"/>
      <c r="C20" s="93" t="s">
        <v>51</v>
      </c>
      <c r="D20" s="94" t="s">
        <v>52</v>
      </c>
      <c r="E20" s="73">
        <v>465787.8</v>
      </c>
      <c r="F20" s="73">
        <v>487746.9</v>
      </c>
      <c r="G20" s="73">
        <v>493683.1</v>
      </c>
      <c r="H20" s="73">
        <f t="shared" si="1"/>
        <v>5936.1999999999534</v>
      </c>
      <c r="I20" s="73">
        <f t="shared" si="0"/>
        <v>27895.299999999988</v>
      </c>
      <c r="J20" s="73"/>
      <c r="K20" s="73">
        <v>501088.3</v>
      </c>
      <c r="L20" s="73">
        <v>508604.6</v>
      </c>
      <c r="N20" s="95"/>
    </row>
    <row r="21" spans="1:14" s="95" customFormat="1" ht="28.5" x14ac:dyDescent="0.25">
      <c r="A21" s="91"/>
      <c r="B21" s="92"/>
      <c r="C21" s="93" t="s">
        <v>53</v>
      </c>
      <c r="D21" s="96" t="s">
        <v>54</v>
      </c>
      <c r="E21" s="73"/>
      <c r="F21" s="73">
        <v>116421.1</v>
      </c>
      <c r="G21" s="73">
        <v>118167.8</v>
      </c>
      <c r="H21" s="73">
        <f t="shared" si="1"/>
        <v>1746.6999999999971</v>
      </c>
      <c r="I21" s="73">
        <f t="shared" si="0"/>
        <v>118167.8</v>
      </c>
      <c r="J21" s="73"/>
      <c r="K21" s="73">
        <v>119939.9</v>
      </c>
      <c r="L21" s="73">
        <v>121739</v>
      </c>
    </row>
    <row r="22" spans="1:14" s="95" customFormat="1" ht="28.5" x14ac:dyDescent="0.25">
      <c r="A22" s="91"/>
      <c r="B22" s="92"/>
      <c r="C22" s="93" t="s">
        <v>55</v>
      </c>
      <c r="D22" s="96" t="s">
        <v>56</v>
      </c>
      <c r="E22" s="73">
        <v>27673.7</v>
      </c>
      <c r="F22" s="73">
        <v>22935.200000000001</v>
      </c>
      <c r="G22" s="73">
        <v>22903.9</v>
      </c>
      <c r="H22" s="73">
        <f t="shared" si="1"/>
        <v>-31.299999999999272</v>
      </c>
      <c r="I22" s="73">
        <f t="shared" si="0"/>
        <v>-4769.7999999999993</v>
      </c>
      <c r="J22" s="73"/>
      <c r="K22" s="73">
        <v>23247.4</v>
      </c>
      <c r="L22" s="73">
        <v>23596.1</v>
      </c>
    </row>
    <row r="23" spans="1:14" s="95" customFormat="1" ht="14.25" x14ac:dyDescent="0.25">
      <c r="A23" s="91"/>
      <c r="B23" s="92"/>
      <c r="C23" s="97"/>
      <c r="D23" s="98"/>
      <c r="E23" s="99"/>
      <c r="F23" s="99"/>
      <c r="G23" s="99"/>
      <c r="H23" s="99">
        <f t="shared" si="1"/>
        <v>0</v>
      </c>
      <c r="I23" s="99">
        <f t="shared" si="0"/>
        <v>0</v>
      </c>
      <c r="J23" s="99"/>
      <c r="K23" s="99"/>
      <c r="L23" s="99"/>
    </row>
    <row r="24" spans="1:14" s="95" customFormat="1" ht="14.25" x14ac:dyDescent="0.25">
      <c r="A24" s="91"/>
      <c r="B24" s="92"/>
      <c r="C24" s="100">
        <v>4212</v>
      </c>
      <c r="D24" s="89" t="s">
        <v>57</v>
      </c>
      <c r="E24" s="90">
        <f t="shared" ref="E24:L24" si="3">E26+E27+E28</f>
        <v>9039.4</v>
      </c>
      <c r="F24" s="90">
        <f t="shared" si="3"/>
        <v>10301.799999999999</v>
      </c>
      <c r="G24" s="90">
        <f t="shared" si="3"/>
        <v>10301.799999999999</v>
      </c>
      <c r="H24" s="90">
        <f t="shared" si="1"/>
        <v>0</v>
      </c>
      <c r="I24" s="90">
        <f t="shared" si="0"/>
        <v>1262.3999999999996</v>
      </c>
      <c r="J24" s="90"/>
      <c r="K24" s="90">
        <f t="shared" si="3"/>
        <v>10301.799999999999</v>
      </c>
      <c r="L24" s="90">
        <f t="shared" si="3"/>
        <v>10301.799999999999</v>
      </c>
    </row>
    <row r="25" spans="1:14" s="95" customFormat="1" x14ac:dyDescent="0.25">
      <c r="A25" s="91"/>
      <c r="B25" s="92"/>
      <c r="C25" s="93"/>
      <c r="D25" s="77" t="s">
        <v>48</v>
      </c>
      <c r="E25" s="101"/>
      <c r="F25" s="101"/>
      <c r="G25" s="101"/>
      <c r="H25" s="101">
        <f t="shared" si="1"/>
        <v>0</v>
      </c>
      <c r="I25" s="101">
        <f t="shared" si="0"/>
        <v>0</v>
      </c>
      <c r="J25" s="101"/>
      <c r="K25" s="101"/>
      <c r="L25" s="101"/>
    </row>
    <row r="26" spans="1:14" s="95" customFormat="1" x14ac:dyDescent="0.25">
      <c r="A26" s="91"/>
      <c r="B26" s="92"/>
      <c r="C26" s="93"/>
      <c r="D26" s="77" t="s">
        <v>57</v>
      </c>
      <c r="E26" s="101">
        <v>4053</v>
      </c>
      <c r="F26" s="101">
        <v>5831.2</v>
      </c>
      <c r="G26" s="101">
        <v>5831.2</v>
      </c>
      <c r="H26" s="101">
        <f t="shared" si="1"/>
        <v>0</v>
      </c>
      <c r="I26" s="101">
        <f t="shared" si="0"/>
        <v>1778.1999999999998</v>
      </c>
      <c r="J26" s="101"/>
      <c r="K26" s="101">
        <v>5831.2</v>
      </c>
      <c r="L26" s="101">
        <v>5831.2</v>
      </c>
    </row>
    <row r="27" spans="1:14" s="95" customFormat="1" x14ac:dyDescent="0.25">
      <c r="A27" s="91"/>
      <c r="B27" s="92"/>
      <c r="C27" s="93"/>
      <c r="D27" s="77" t="s">
        <v>58</v>
      </c>
      <c r="E27" s="101"/>
      <c r="F27" s="101"/>
      <c r="G27" s="101"/>
      <c r="H27" s="101">
        <f t="shared" si="1"/>
        <v>0</v>
      </c>
      <c r="I27" s="101">
        <f t="shared" si="0"/>
        <v>0</v>
      </c>
      <c r="J27" s="101"/>
      <c r="K27" s="101"/>
      <c r="L27" s="101"/>
    </row>
    <row r="28" spans="1:14" s="95" customFormat="1" x14ac:dyDescent="0.25">
      <c r="A28" s="91"/>
      <c r="B28" s="92"/>
      <c r="C28" s="93"/>
      <c r="D28" s="77" t="s">
        <v>59</v>
      </c>
      <c r="E28" s="101">
        <v>4986.3999999999996</v>
      </c>
      <c r="F28" s="101">
        <v>4470.6000000000004</v>
      </c>
      <c r="G28" s="101">
        <v>4470.6000000000004</v>
      </c>
      <c r="H28" s="101">
        <f t="shared" si="1"/>
        <v>0</v>
      </c>
      <c r="I28" s="101">
        <f t="shared" si="0"/>
        <v>-515.79999999999927</v>
      </c>
      <c r="J28" s="101"/>
      <c r="K28" s="101">
        <v>4470.6000000000004</v>
      </c>
      <c r="L28" s="101">
        <v>4470.6000000000004</v>
      </c>
    </row>
    <row r="29" spans="1:14" s="95" customFormat="1" ht="14.25" x14ac:dyDescent="0.25">
      <c r="A29" s="91"/>
      <c r="B29" s="92"/>
      <c r="C29" s="100">
        <v>4213</v>
      </c>
      <c r="D29" s="89" t="s">
        <v>60</v>
      </c>
      <c r="E29" s="90">
        <f t="shared" ref="E29:L29" si="4">E31+E32</f>
        <v>1105.8</v>
      </c>
      <c r="F29" s="90">
        <f t="shared" si="4"/>
        <v>1596</v>
      </c>
      <c r="G29" s="90">
        <f t="shared" si="4"/>
        <v>1596</v>
      </c>
      <c r="H29" s="90">
        <f t="shared" si="1"/>
        <v>0</v>
      </c>
      <c r="I29" s="90">
        <f t="shared" si="0"/>
        <v>490.20000000000005</v>
      </c>
      <c r="J29" s="90"/>
      <c r="K29" s="90">
        <f t="shared" si="4"/>
        <v>1596</v>
      </c>
      <c r="L29" s="90">
        <f t="shared" si="4"/>
        <v>1596</v>
      </c>
    </row>
    <row r="30" spans="1:14" s="95" customFormat="1" x14ac:dyDescent="0.25">
      <c r="A30" s="91"/>
      <c r="B30" s="92"/>
      <c r="C30" s="93"/>
      <c r="D30" s="77" t="s">
        <v>48</v>
      </c>
      <c r="E30" s="101"/>
      <c r="F30" s="101"/>
      <c r="G30" s="101"/>
      <c r="H30" s="101">
        <f t="shared" si="1"/>
        <v>0</v>
      </c>
      <c r="I30" s="101">
        <f t="shared" si="0"/>
        <v>0</v>
      </c>
      <c r="J30" s="101"/>
      <c r="K30" s="101"/>
      <c r="L30" s="101"/>
    </row>
    <row r="31" spans="1:14" s="95" customFormat="1" ht="27" x14ac:dyDescent="0.25">
      <c r="A31" s="91"/>
      <c r="B31" s="92"/>
      <c r="C31" s="93"/>
      <c r="D31" s="102" t="s">
        <v>61</v>
      </c>
      <c r="E31" s="101">
        <v>1009.8</v>
      </c>
      <c r="F31" s="101">
        <v>1500</v>
      </c>
      <c r="G31" s="101">
        <v>1500</v>
      </c>
      <c r="H31" s="101">
        <f t="shared" si="1"/>
        <v>0</v>
      </c>
      <c r="I31" s="101">
        <f t="shared" si="0"/>
        <v>490.20000000000005</v>
      </c>
      <c r="J31" s="101"/>
      <c r="K31" s="101">
        <v>1500</v>
      </c>
      <c r="L31" s="101">
        <v>1500</v>
      </c>
    </row>
    <row r="32" spans="1:14" s="95" customFormat="1" ht="27" x14ac:dyDescent="0.25">
      <c r="A32" s="91"/>
      <c r="B32" s="92"/>
      <c r="C32" s="93"/>
      <c r="D32" s="102" t="s">
        <v>62</v>
      </c>
      <c r="E32" s="101">
        <v>96</v>
      </c>
      <c r="F32" s="101">
        <v>96</v>
      </c>
      <c r="G32" s="101">
        <v>96</v>
      </c>
      <c r="H32" s="101">
        <f t="shared" si="1"/>
        <v>0</v>
      </c>
      <c r="I32" s="101">
        <f t="shared" si="0"/>
        <v>0</v>
      </c>
      <c r="J32" s="101"/>
      <c r="K32" s="101">
        <v>96</v>
      </c>
      <c r="L32" s="101">
        <v>96</v>
      </c>
    </row>
    <row r="33" spans="1:14" s="95" customFormat="1" ht="14.25" x14ac:dyDescent="0.25">
      <c r="A33" s="91"/>
      <c r="B33" s="92"/>
      <c r="C33" s="93">
        <v>4214</v>
      </c>
      <c r="D33" s="103" t="s">
        <v>63</v>
      </c>
      <c r="E33" s="101">
        <v>4411.5</v>
      </c>
      <c r="F33" s="101">
        <v>5881.9</v>
      </c>
      <c r="G33" s="101">
        <v>5881.9</v>
      </c>
      <c r="H33" s="101">
        <f t="shared" si="1"/>
        <v>0</v>
      </c>
      <c r="I33" s="101">
        <f t="shared" si="0"/>
        <v>1470.3999999999996</v>
      </c>
      <c r="J33" s="101"/>
      <c r="K33" s="101">
        <v>5881.9</v>
      </c>
      <c r="L33" s="101">
        <v>5881.9</v>
      </c>
      <c r="N33" s="70"/>
    </row>
    <row r="34" spans="1:14" s="70" customFormat="1" ht="23.25" customHeight="1" x14ac:dyDescent="0.25">
      <c r="A34" s="91"/>
      <c r="B34" s="92"/>
      <c r="C34" s="93">
        <v>4215</v>
      </c>
      <c r="D34" s="103" t="s">
        <v>64</v>
      </c>
      <c r="E34" s="101">
        <v>735</v>
      </c>
      <c r="F34" s="101">
        <v>590</v>
      </c>
      <c r="G34" s="101">
        <v>650</v>
      </c>
      <c r="H34" s="101">
        <f t="shared" si="1"/>
        <v>60</v>
      </c>
      <c r="I34" s="101">
        <f t="shared" si="0"/>
        <v>-85</v>
      </c>
      <c r="J34" s="101" t="s">
        <v>50</v>
      </c>
      <c r="K34" s="101">
        <v>650</v>
      </c>
      <c r="L34" s="101">
        <v>650</v>
      </c>
      <c r="N34" s="74"/>
    </row>
    <row r="35" spans="1:14" s="74" customFormat="1" ht="14.25" x14ac:dyDescent="0.25">
      <c r="A35" s="91"/>
      <c r="B35" s="92"/>
      <c r="C35" s="93">
        <v>4216</v>
      </c>
      <c r="D35" s="103" t="s">
        <v>65</v>
      </c>
      <c r="E35" s="101"/>
      <c r="F35" s="101"/>
      <c r="G35" s="101"/>
      <c r="H35" s="101">
        <f t="shared" si="1"/>
        <v>0</v>
      </c>
      <c r="I35" s="101">
        <f t="shared" si="0"/>
        <v>0</v>
      </c>
      <c r="J35" s="101"/>
      <c r="K35" s="101"/>
      <c r="L35" s="101"/>
    </row>
    <row r="36" spans="1:14" s="74" customFormat="1" ht="14.25" x14ac:dyDescent="0.25">
      <c r="A36" s="91"/>
      <c r="B36" s="92"/>
      <c r="C36" s="93">
        <v>4217</v>
      </c>
      <c r="D36" s="103" t="s">
        <v>66</v>
      </c>
      <c r="E36" s="101"/>
      <c r="F36" s="101"/>
      <c r="G36" s="101"/>
      <c r="H36" s="101">
        <f t="shared" si="1"/>
        <v>0</v>
      </c>
      <c r="I36" s="101">
        <f t="shared" si="0"/>
        <v>0</v>
      </c>
      <c r="J36" s="101"/>
      <c r="K36" s="101"/>
      <c r="L36" s="101"/>
    </row>
    <row r="37" spans="1:14" s="74" customFormat="1" ht="14.25" x14ac:dyDescent="0.25">
      <c r="A37" s="91"/>
      <c r="B37" s="92"/>
      <c r="C37" s="100"/>
      <c r="D37" s="89" t="s">
        <v>67</v>
      </c>
      <c r="E37" s="90">
        <f t="shared" ref="E37:L37" si="5">E39+E40</f>
        <v>8196</v>
      </c>
      <c r="F37" s="90">
        <f t="shared" si="5"/>
        <v>15091.7</v>
      </c>
      <c r="G37" s="90">
        <f t="shared" si="5"/>
        <v>12000</v>
      </c>
      <c r="H37" s="90">
        <f t="shared" si="1"/>
        <v>-3091.7000000000007</v>
      </c>
      <c r="I37" s="90">
        <f t="shared" si="0"/>
        <v>3804</v>
      </c>
      <c r="J37" s="90"/>
      <c r="K37" s="90">
        <f t="shared" si="5"/>
        <v>15000</v>
      </c>
      <c r="L37" s="90">
        <f t="shared" si="5"/>
        <v>15000</v>
      </c>
    </row>
    <row r="38" spans="1:14" s="74" customFormat="1" x14ac:dyDescent="0.25">
      <c r="A38" s="91"/>
      <c r="B38" s="92"/>
      <c r="C38" s="93"/>
      <c r="D38" s="77" t="s">
        <v>48</v>
      </c>
      <c r="E38" s="78"/>
      <c r="F38" s="78"/>
      <c r="G38" s="78"/>
      <c r="H38" s="78">
        <f t="shared" si="1"/>
        <v>0</v>
      </c>
      <c r="I38" s="78">
        <f t="shared" si="0"/>
        <v>0</v>
      </c>
      <c r="J38" s="78"/>
      <c r="K38" s="78"/>
      <c r="L38" s="78"/>
    </row>
    <row r="39" spans="1:14" s="74" customFormat="1" x14ac:dyDescent="0.25">
      <c r="A39" s="91"/>
      <c r="B39" s="92"/>
      <c r="C39" s="93">
        <v>4221</v>
      </c>
      <c r="D39" s="77" t="s">
        <v>68</v>
      </c>
      <c r="E39" s="78"/>
      <c r="F39" s="78"/>
      <c r="G39" s="78"/>
      <c r="H39" s="78">
        <f t="shared" si="1"/>
        <v>0</v>
      </c>
      <c r="I39" s="78">
        <f t="shared" si="0"/>
        <v>0</v>
      </c>
      <c r="J39" s="78"/>
      <c r="K39" s="78"/>
      <c r="L39" s="78"/>
    </row>
    <row r="40" spans="1:14" s="74" customFormat="1" x14ac:dyDescent="0.25">
      <c r="A40" s="91"/>
      <c r="B40" s="92"/>
      <c r="C40" s="93">
        <v>4222</v>
      </c>
      <c r="D40" s="77" t="s">
        <v>69</v>
      </c>
      <c r="E40" s="78">
        <v>8196</v>
      </c>
      <c r="F40" s="78">
        <v>15091.7</v>
      </c>
      <c r="G40" s="78">
        <v>12000</v>
      </c>
      <c r="H40" s="78">
        <f t="shared" si="1"/>
        <v>-3091.7000000000007</v>
      </c>
      <c r="I40" s="78">
        <f t="shared" si="0"/>
        <v>3804</v>
      </c>
      <c r="J40" s="78"/>
      <c r="K40" s="78">
        <v>15000</v>
      </c>
      <c r="L40" s="78">
        <v>15000</v>
      </c>
      <c r="N40" s="95"/>
    </row>
    <row r="41" spans="1:14" s="95" customFormat="1" ht="14.25" x14ac:dyDescent="0.25">
      <c r="A41" s="91"/>
      <c r="B41" s="92"/>
      <c r="C41" s="104">
        <v>4231</v>
      </c>
      <c r="D41" s="79" t="s">
        <v>70</v>
      </c>
      <c r="E41" s="78"/>
      <c r="F41" s="78">
        <v>300</v>
      </c>
      <c r="G41" s="78">
        <v>300</v>
      </c>
      <c r="H41" s="78">
        <f t="shared" si="1"/>
        <v>0</v>
      </c>
      <c r="I41" s="78">
        <f t="shared" si="0"/>
        <v>300</v>
      </c>
      <c r="J41" s="78"/>
      <c r="K41" s="78">
        <v>300</v>
      </c>
      <c r="L41" s="78">
        <v>300</v>
      </c>
    </row>
    <row r="42" spans="1:14" s="95" customFormat="1" ht="16.5" x14ac:dyDescent="0.3">
      <c r="A42" s="91"/>
      <c r="B42" s="92"/>
      <c r="C42" s="93">
        <v>4232</v>
      </c>
      <c r="D42" s="79" t="s">
        <v>71</v>
      </c>
      <c r="E42" s="78">
        <v>298</v>
      </c>
      <c r="F42" s="78">
        <v>1020</v>
      </c>
      <c r="G42" s="78">
        <v>1020</v>
      </c>
      <c r="H42" s="78">
        <f t="shared" si="1"/>
        <v>0</v>
      </c>
      <c r="I42" s="78">
        <f t="shared" si="0"/>
        <v>722</v>
      </c>
      <c r="J42" s="105"/>
      <c r="K42" s="78">
        <v>1020</v>
      </c>
      <c r="L42" s="78">
        <v>1020</v>
      </c>
    </row>
    <row r="43" spans="1:14" s="95" customFormat="1" ht="28.5" x14ac:dyDescent="0.3">
      <c r="A43" s="91"/>
      <c r="B43" s="92"/>
      <c r="C43" s="93">
        <v>4233</v>
      </c>
      <c r="D43" s="79" t="s">
        <v>72</v>
      </c>
      <c r="E43" s="78"/>
      <c r="F43" s="78"/>
      <c r="G43" s="78"/>
      <c r="H43" s="78">
        <f t="shared" si="1"/>
        <v>0</v>
      </c>
      <c r="I43" s="78">
        <f t="shared" si="0"/>
        <v>0</v>
      </c>
      <c r="J43" s="105"/>
      <c r="K43" s="78"/>
      <c r="L43" s="78"/>
    </row>
    <row r="44" spans="1:14" s="95" customFormat="1" ht="14.25" x14ac:dyDescent="0.25">
      <c r="A44" s="91"/>
      <c r="B44" s="92"/>
      <c r="C44" s="93">
        <v>4234</v>
      </c>
      <c r="D44" s="79" t="s">
        <v>73</v>
      </c>
      <c r="E44" s="101">
        <v>3722.5</v>
      </c>
      <c r="F44" s="101">
        <v>2210</v>
      </c>
      <c r="G44" s="101">
        <v>2160.4</v>
      </c>
      <c r="H44" s="101">
        <f t="shared" si="1"/>
        <v>-49.599999999999909</v>
      </c>
      <c r="I44" s="101">
        <f t="shared" si="0"/>
        <v>-1562.1</v>
      </c>
      <c r="J44" s="101"/>
      <c r="K44" s="101">
        <v>2200</v>
      </c>
      <c r="L44" s="101">
        <v>2200</v>
      </c>
      <c r="N44" s="70"/>
    </row>
    <row r="45" spans="1:14" s="70" customFormat="1" ht="14.25" x14ac:dyDescent="0.25">
      <c r="A45" s="91"/>
      <c r="B45" s="92"/>
      <c r="C45" s="93">
        <v>4235</v>
      </c>
      <c r="D45" s="79" t="s">
        <v>74</v>
      </c>
      <c r="E45" s="101"/>
      <c r="F45" s="101"/>
      <c r="G45" s="101"/>
      <c r="H45" s="101">
        <f t="shared" si="1"/>
        <v>0</v>
      </c>
      <c r="I45" s="101">
        <f>G45-E45</f>
        <v>0</v>
      </c>
      <c r="J45" s="101"/>
      <c r="K45" s="101"/>
      <c r="L45" s="101"/>
      <c r="N45" s="95"/>
    </row>
    <row r="46" spans="1:14" s="95" customFormat="1" ht="28.5" x14ac:dyDescent="0.25">
      <c r="A46" s="91"/>
      <c r="B46" s="92"/>
      <c r="C46" s="93">
        <v>4236</v>
      </c>
      <c r="D46" s="79" t="s">
        <v>75</v>
      </c>
      <c r="E46" s="101"/>
      <c r="F46" s="101"/>
      <c r="G46" s="101"/>
      <c r="H46" s="101">
        <f t="shared" si="1"/>
        <v>0</v>
      </c>
      <c r="I46" s="101">
        <f t="shared" si="0"/>
        <v>0</v>
      </c>
      <c r="J46" s="101"/>
      <c r="K46" s="101"/>
      <c r="L46" s="101"/>
      <c r="N46" s="70"/>
    </row>
    <row r="47" spans="1:14" s="70" customFormat="1" ht="14.25" x14ac:dyDescent="0.25">
      <c r="A47" s="91"/>
      <c r="B47" s="92"/>
      <c r="C47" s="93">
        <v>4237</v>
      </c>
      <c r="D47" s="79" t="s">
        <v>76</v>
      </c>
      <c r="E47" s="101">
        <v>9555.7999999999993</v>
      </c>
      <c r="F47" s="101">
        <v>15790</v>
      </c>
      <c r="G47" s="101">
        <v>20000</v>
      </c>
      <c r="H47" s="101">
        <f t="shared" si="1"/>
        <v>4210</v>
      </c>
      <c r="I47" s="101">
        <f t="shared" si="0"/>
        <v>10444.200000000001</v>
      </c>
      <c r="J47" s="101" t="s">
        <v>77</v>
      </c>
      <c r="K47" s="101">
        <v>15000</v>
      </c>
      <c r="L47" s="101">
        <v>15000</v>
      </c>
    </row>
    <row r="48" spans="1:14" s="70" customFormat="1" ht="14.25" x14ac:dyDescent="0.25">
      <c r="A48" s="91"/>
      <c r="B48" s="92"/>
      <c r="C48" s="93">
        <v>4239</v>
      </c>
      <c r="D48" s="32" t="s">
        <v>78</v>
      </c>
      <c r="E48" s="73"/>
      <c r="F48" s="73"/>
      <c r="G48" s="73"/>
      <c r="H48" s="73">
        <f t="shared" si="1"/>
        <v>0</v>
      </c>
      <c r="I48" s="73">
        <f t="shared" si="0"/>
        <v>0</v>
      </c>
      <c r="J48" s="73"/>
      <c r="K48" s="73"/>
      <c r="L48" s="73"/>
    </row>
    <row r="49" spans="1:14" s="70" customFormat="1" ht="14.25" x14ac:dyDescent="0.25">
      <c r="A49" s="91"/>
      <c r="B49" s="92"/>
      <c r="C49" s="93">
        <v>4241</v>
      </c>
      <c r="D49" s="79" t="s">
        <v>79</v>
      </c>
      <c r="E49" s="101">
        <v>62.8</v>
      </c>
      <c r="F49" s="101">
        <v>200</v>
      </c>
      <c r="G49" s="101">
        <v>200</v>
      </c>
      <c r="H49" s="101">
        <f t="shared" si="1"/>
        <v>0</v>
      </c>
      <c r="I49" s="101">
        <f t="shared" si="0"/>
        <v>137.19999999999999</v>
      </c>
      <c r="J49" s="101"/>
      <c r="K49" s="101">
        <v>200</v>
      </c>
      <c r="L49" s="101">
        <v>200</v>
      </c>
    </row>
    <row r="50" spans="1:14" s="70" customFormat="1" ht="67.5" x14ac:dyDescent="0.25">
      <c r="A50" s="91"/>
      <c r="B50" s="92"/>
      <c r="C50" s="93">
        <v>4251</v>
      </c>
      <c r="D50" s="32" t="s">
        <v>80</v>
      </c>
      <c r="E50" s="73">
        <v>6078.5</v>
      </c>
      <c r="F50" s="73">
        <v>3000</v>
      </c>
      <c r="G50" s="73">
        <v>6000</v>
      </c>
      <c r="H50" s="73">
        <f t="shared" si="1"/>
        <v>3000</v>
      </c>
      <c r="I50" s="73">
        <f t="shared" si="0"/>
        <v>-78.5</v>
      </c>
      <c r="J50" s="73" t="s">
        <v>81</v>
      </c>
      <c r="K50" s="73">
        <v>3000</v>
      </c>
      <c r="L50" s="73">
        <v>3000</v>
      </c>
    </row>
    <row r="51" spans="1:14" s="70" customFormat="1" ht="28.5" x14ac:dyDescent="0.25">
      <c r="A51" s="91"/>
      <c r="B51" s="92"/>
      <c r="C51" s="100">
        <v>4252</v>
      </c>
      <c r="D51" s="89" t="s">
        <v>82</v>
      </c>
      <c r="E51" s="90">
        <f t="shared" ref="E51:L51" si="6">E53+E54</f>
        <v>1445.4</v>
      </c>
      <c r="F51" s="90">
        <f t="shared" si="6"/>
        <v>1900</v>
      </c>
      <c r="G51" s="90">
        <f t="shared" si="6"/>
        <v>1900</v>
      </c>
      <c r="H51" s="90">
        <f t="shared" si="1"/>
        <v>0</v>
      </c>
      <c r="I51" s="90">
        <f t="shared" si="0"/>
        <v>454.59999999999991</v>
      </c>
      <c r="J51" s="90"/>
      <c r="K51" s="90">
        <f t="shared" si="6"/>
        <v>1900</v>
      </c>
      <c r="L51" s="90">
        <f t="shared" si="6"/>
        <v>1900</v>
      </c>
    </row>
    <row r="52" spans="1:14" s="70" customFormat="1" x14ac:dyDescent="0.25">
      <c r="A52" s="91"/>
      <c r="B52" s="92"/>
      <c r="C52" s="93"/>
      <c r="D52" s="77" t="s">
        <v>48</v>
      </c>
      <c r="E52" s="73"/>
      <c r="F52" s="73"/>
      <c r="G52" s="73"/>
      <c r="H52" s="73">
        <f t="shared" si="1"/>
        <v>0</v>
      </c>
      <c r="I52" s="73">
        <f t="shared" si="0"/>
        <v>0</v>
      </c>
      <c r="J52" s="73"/>
      <c r="K52" s="73"/>
      <c r="L52" s="73"/>
      <c r="N52" s="95"/>
    </row>
    <row r="53" spans="1:14" s="95" customFormat="1" ht="27" x14ac:dyDescent="0.25">
      <c r="A53" s="91"/>
      <c r="B53" s="92"/>
      <c r="C53" s="93"/>
      <c r="D53" s="106" t="s">
        <v>83</v>
      </c>
      <c r="E53" s="73">
        <v>1111</v>
      </c>
      <c r="F53" s="73">
        <v>950</v>
      </c>
      <c r="G53" s="73">
        <v>950</v>
      </c>
      <c r="H53" s="73">
        <f t="shared" si="1"/>
        <v>0</v>
      </c>
      <c r="I53" s="73">
        <f t="shared" si="0"/>
        <v>-161</v>
      </c>
      <c r="J53" s="73"/>
      <c r="K53" s="73">
        <v>950</v>
      </c>
      <c r="L53" s="73">
        <v>950</v>
      </c>
    </row>
    <row r="54" spans="1:14" s="95" customFormat="1" ht="27" x14ac:dyDescent="0.25">
      <c r="A54" s="91"/>
      <c r="B54" s="92"/>
      <c r="C54" s="93"/>
      <c r="D54" s="106" t="s">
        <v>84</v>
      </c>
      <c r="E54" s="73">
        <v>334.4</v>
      </c>
      <c r="F54" s="73">
        <v>950</v>
      </c>
      <c r="G54" s="73">
        <v>950</v>
      </c>
      <c r="H54" s="73">
        <f t="shared" si="1"/>
        <v>0</v>
      </c>
      <c r="I54" s="73">
        <f t="shared" si="0"/>
        <v>615.6</v>
      </c>
      <c r="J54" s="73"/>
      <c r="K54" s="73">
        <v>950</v>
      </c>
      <c r="L54" s="73">
        <v>950</v>
      </c>
    </row>
    <row r="55" spans="1:14" s="95" customFormat="1" ht="14.25" x14ac:dyDescent="0.25">
      <c r="A55" s="91"/>
      <c r="B55" s="92"/>
      <c r="C55" s="100">
        <v>4261</v>
      </c>
      <c r="D55" s="89" t="s">
        <v>85</v>
      </c>
      <c r="E55" s="90">
        <f t="shared" ref="E55:L55" si="7">E57+E58</f>
        <v>1265.4000000000001</v>
      </c>
      <c r="F55" s="90">
        <f t="shared" si="7"/>
        <v>2000</v>
      </c>
      <c r="G55" s="90">
        <f t="shared" si="7"/>
        <v>1953.5</v>
      </c>
      <c r="H55" s="90">
        <f t="shared" si="1"/>
        <v>-46.5</v>
      </c>
      <c r="I55" s="90">
        <f t="shared" si="0"/>
        <v>688.09999999999991</v>
      </c>
      <c r="J55" s="90"/>
      <c r="K55" s="90">
        <f t="shared" si="7"/>
        <v>2000</v>
      </c>
      <c r="L55" s="90">
        <f t="shared" si="7"/>
        <v>2000</v>
      </c>
    </row>
    <row r="56" spans="1:14" s="95" customFormat="1" x14ac:dyDescent="0.25">
      <c r="A56" s="91"/>
      <c r="B56" s="92"/>
      <c r="C56" s="93"/>
      <c r="D56" s="77" t="s">
        <v>48</v>
      </c>
      <c r="E56" s="101"/>
      <c r="F56" s="101"/>
      <c r="G56" s="101"/>
      <c r="H56" s="101">
        <f t="shared" si="1"/>
        <v>0</v>
      </c>
      <c r="I56" s="101">
        <f t="shared" si="0"/>
        <v>0</v>
      </c>
      <c r="J56" s="101"/>
      <c r="K56" s="101"/>
      <c r="L56" s="101"/>
    </row>
    <row r="57" spans="1:14" s="95" customFormat="1" x14ac:dyDescent="0.25">
      <c r="A57" s="91"/>
      <c r="B57" s="92"/>
      <c r="C57" s="93"/>
      <c r="D57" s="77" t="s">
        <v>86</v>
      </c>
      <c r="E57" s="101">
        <v>1265.4000000000001</v>
      </c>
      <c r="F57" s="101">
        <v>2000</v>
      </c>
      <c r="G57" s="101">
        <v>1953.5</v>
      </c>
      <c r="H57" s="101">
        <f t="shared" si="1"/>
        <v>-46.5</v>
      </c>
      <c r="I57" s="101">
        <f t="shared" si="0"/>
        <v>688.09999999999991</v>
      </c>
      <c r="J57" s="101"/>
      <c r="K57" s="101">
        <v>2000</v>
      </c>
      <c r="L57" s="101">
        <v>2000</v>
      </c>
    </row>
    <row r="58" spans="1:14" s="95" customFormat="1" x14ac:dyDescent="0.25">
      <c r="A58" s="91"/>
      <c r="B58" s="92"/>
      <c r="C58" s="93"/>
      <c r="D58" s="77" t="s">
        <v>87</v>
      </c>
      <c r="E58" s="101"/>
      <c r="F58" s="101"/>
      <c r="G58" s="101"/>
      <c r="H58" s="101">
        <f t="shared" si="1"/>
        <v>0</v>
      </c>
      <c r="I58" s="101">
        <f t="shared" si="0"/>
        <v>0</v>
      </c>
      <c r="J58" s="101"/>
      <c r="K58" s="101"/>
      <c r="L58" s="101"/>
    </row>
    <row r="59" spans="1:14" s="95" customFormat="1" ht="14.25" x14ac:dyDescent="0.25">
      <c r="A59" s="91"/>
      <c r="B59" s="92"/>
      <c r="C59" s="93">
        <v>4262</v>
      </c>
      <c r="D59" s="79" t="s">
        <v>88</v>
      </c>
      <c r="E59" s="101"/>
      <c r="F59" s="101"/>
      <c r="G59" s="101"/>
      <c r="H59" s="101">
        <f t="shared" si="1"/>
        <v>0</v>
      </c>
      <c r="I59" s="101">
        <f t="shared" si="0"/>
        <v>0</v>
      </c>
      <c r="J59" s="101"/>
      <c r="K59" s="101"/>
      <c r="L59" s="101"/>
    </row>
    <row r="60" spans="1:14" s="95" customFormat="1" ht="14.25" x14ac:dyDescent="0.25">
      <c r="A60" s="91"/>
      <c r="B60" s="92"/>
      <c r="C60" s="93">
        <v>4264</v>
      </c>
      <c r="D60" s="79" t="s">
        <v>89</v>
      </c>
      <c r="E60" s="101">
        <v>20473.400000000001</v>
      </c>
      <c r="F60" s="101">
        <v>15750</v>
      </c>
      <c r="G60" s="101">
        <v>14470</v>
      </c>
      <c r="H60" s="101">
        <f t="shared" si="1"/>
        <v>-1280</v>
      </c>
      <c r="I60" s="101">
        <f t="shared" si="0"/>
        <v>-6003.4000000000015</v>
      </c>
      <c r="J60" s="101"/>
      <c r="K60" s="101">
        <v>15000</v>
      </c>
      <c r="L60" s="101">
        <v>15000</v>
      </c>
    </row>
    <row r="61" spans="1:14" s="95" customFormat="1" ht="22.5" customHeight="1" x14ac:dyDescent="0.25">
      <c r="A61" s="91"/>
      <c r="B61" s="92"/>
      <c r="C61" s="107">
        <v>4266</v>
      </c>
      <c r="D61" s="108" t="s">
        <v>90</v>
      </c>
      <c r="E61" s="101"/>
      <c r="F61" s="101"/>
      <c r="G61" s="101"/>
      <c r="H61" s="101">
        <f t="shared" si="1"/>
        <v>0</v>
      </c>
      <c r="I61" s="101">
        <f t="shared" si="0"/>
        <v>0</v>
      </c>
      <c r="J61" s="101"/>
      <c r="K61" s="101"/>
      <c r="L61" s="101"/>
    </row>
    <row r="62" spans="1:14" s="95" customFormat="1" ht="14.25" x14ac:dyDescent="0.25">
      <c r="A62" s="91"/>
      <c r="B62" s="92"/>
      <c r="C62" s="93">
        <v>4267</v>
      </c>
      <c r="D62" s="79" t="s">
        <v>91</v>
      </c>
      <c r="E62" s="101">
        <v>1965.6</v>
      </c>
      <c r="F62" s="101">
        <v>950</v>
      </c>
      <c r="G62" s="101">
        <v>977</v>
      </c>
      <c r="H62" s="101">
        <f t="shared" si="1"/>
        <v>27</v>
      </c>
      <c r="I62" s="101">
        <f t="shared" si="0"/>
        <v>-988.59999999999991</v>
      </c>
      <c r="J62" s="101"/>
      <c r="K62" s="101">
        <v>980</v>
      </c>
      <c r="L62" s="101">
        <v>980</v>
      </c>
    </row>
    <row r="63" spans="1:14" s="95" customFormat="1" ht="14.25" x14ac:dyDescent="0.25">
      <c r="A63" s="91"/>
      <c r="B63" s="92"/>
      <c r="C63" s="93">
        <v>4269</v>
      </c>
      <c r="D63" s="79" t="s">
        <v>92</v>
      </c>
      <c r="E63" s="101"/>
      <c r="F63" s="101"/>
      <c r="G63" s="101"/>
      <c r="H63" s="101">
        <f t="shared" si="1"/>
        <v>0</v>
      </c>
      <c r="I63" s="101">
        <f t="shared" si="0"/>
        <v>0</v>
      </c>
      <c r="J63" s="101"/>
      <c r="K63" s="101"/>
      <c r="L63" s="101"/>
      <c r="N63" s="109"/>
    </row>
    <row r="64" spans="1:14" s="95" customFormat="1" ht="28.5" x14ac:dyDescent="0.25">
      <c r="A64" s="91"/>
      <c r="B64" s="92"/>
      <c r="C64" s="93">
        <v>4511</v>
      </c>
      <c r="D64" s="32" t="s">
        <v>93</v>
      </c>
      <c r="E64" s="101"/>
      <c r="F64" s="101"/>
      <c r="G64" s="101"/>
      <c r="H64" s="101">
        <f t="shared" si="1"/>
        <v>0</v>
      </c>
      <c r="I64" s="101">
        <f t="shared" si="0"/>
        <v>0</v>
      </c>
      <c r="J64" s="101"/>
      <c r="K64" s="101"/>
      <c r="L64" s="101"/>
      <c r="N64" s="109"/>
    </row>
    <row r="65" spans="1:14" s="109" customFormat="1" ht="28.5" x14ac:dyDescent="0.3">
      <c r="A65" s="91"/>
      <c r="B65" s="92"/>
      <c r="C65" s="93">
        <v>4621</v>
      </c>
      <c r="D65" s="32" t="s">
        <v>94</v>
      </c>
      <c r="E65" s="101"/>
      <c r="F65" s="101"/>
      <c r="G65" s="101"/>
      <c r="H65" s="101">
        <f t="shared" si="1"/>
        <v>0</v>
      </c>
      <c r="I65" s="101">
        <f t="shared" si="0"/>
        <v>0</v>
      </c>
      <c r="J65" s="110"/>
      <c r="K65" s="101"/>
      <c r="L65" s="101"/>
      <c r="M65" s="95"/>
    </row>
    <row r="66" spans="1:14" s="109" customFormat="1" ht="28.5" x14ac:dyDescent="0.3">
      <c r="A66" s="91"/>
      <c r="B66" s="92"/>
      <c r="C66" s="93">
        <v>4631</v>
      </c>
      <c r="D66" s="32" t="s">
        <v>95</v>
      </c>
      <c r="E66" s="101"/>
      <c r="F66" s="101"/>
      <c r="G66" s="101"/>
      <c r="H66" s="101">
        <f t="shared" si="1"/>
        <v>0</v>
      </c>
      <c r="I66" s="101">
        <f t="shared" si="0"/>
        <v>0</v>
      </c>
      <c r="J66" s="110"/>
      <c r="K66" s="101"/>
      <c r="L66" s="101"/>
    </row>
    <row r="67" spans="1:14" s="109" customFormat="1" ht="21.75" customHeight="1" x14ac:dyDescent="0.25">
      <c r="A67" s="91"/>
      <c r="B67" s="92"/>
      <c r="C67" s="93">
        <v>4632</v>
      </c>
      <c r="D67" s="32" t="s">
        <v>96</v>
      </c>
      <c r="E67" s="101"/>
      <c r="F67" s="101"/>
      <c r="G67" s="101"/>
      <c r="H67" s="101">
        <f t="shared" si="1"/>
        <v>0</v>
      </c>
      <c r="I67" s="101">
        <f t="shared" si="0"/>
        <v>0</v>
      </c>
      <c r="J67" s="101"/>
      <c r="K67" s="101"/>
      <c r="L67" s="101"/>
    </row>
    <row r="68" spans="1:14" s="109" customFormat="1" ht="48.75" customHeight="1" x14ac:dyDescent="0.25">
      <c r="A68" s="91"/>
      <c r="B68" s="92"/>
      <c r="C68" s="107">
        <v>4638</v>
      </c>
      <c r="D68" s="108" t="s">
        <v>97</v>
      </c>
      <c r="E68" s="101"/>
      <c r="F68" s="101"/>
      <c r="G68" s="101"/>
      <c r="H68" s="101">
        <f t="shared" si="1"/>
        <v>0</v>
      </c>
      <c r="I68" s="101">
        <f t="shared" si="0"/>
        <v>0</v>
      </c>
      <c r="J68" s="101"/>
      <c r="K68" s="101"/>
      <c r="L68" s="101"/>
    </row>
    <row r="69" spans="1:14" s="109" customFormat="1" ht="14.25" x14ac:dyDescent="0.25">
      <c r="A69" s="91"/>
      <c r="B69" s="92"/>
      <c r="C69" s="93" t="s">
        <v>98</v>
      </c>
      <c r="D69" s="32" t="s">
        <v>99</v>
      </c>
      <c r="E69" s="101"/>
      <c r="F69" s="101"/>
      <c r="G69" s="101"/>
      <c r="H69" s="101">
        <f t="shared" si="1"/>
        <v>0</v>
      </c>
      <c r="I69" s="101">
        <f t="shared" si="0"/>
        <v>0</v>
      </c>
      <c r="J69" s="101"/>
      <c r="K69" s="101"/>
      <c r="L69" s="101"/>
    </row>
    <row r="70" spans="1:14" s="109" customFormat="1" ht="14.25" x14ac:dyDescent="0.25">
      <c r="A70" s="91"/>
      <c r="B70" s="92"/>
      <c r="C70" s="93">
        <v>4729</v>
      </c>
      <c r="D70" s="79" t="s">
        <v>100</v>
      </c>
      <c r="E70" s="111"/>
      <c r="F70" s="111"/>
      <c r="G70" s="101"/>
      <c r="H70" s="101">
        <f t="shared" si="1"/>
        <v>0</v>
      </c>
      <c r="I70" s="101">
        <f t="shared" si="0"/>
        <v>0</v>
      </c>
      <c r="J70" s="111"/>
      <c r="K70" s="111"/>
      <c r="L70" s="111"/>
    </row>
    <row r="71" spans="1:14" s="109" customFormat="1" ht="14.25" x14ac:dyDescent="0.25">
      <c r="A71" s="91"/>
      <c r="B71" s="92"/>
      <c r="C71" s="93">
        <v>4822</v>
      </c>
      <c r="D71" s="79" t="s">
        <v>101</v>
      </c>
      <c r="E71" s="111"/>
      <c r="F71" s="111"/>
      <c r="G71" s="101"/>
      <c r="H71" s="101">
        <f t="shared" si="1"/>
        <v>0</v>
      </c>
      <c r="I71" s="101">
        <f t="shared" si="0"/>
        <v>0</v>
      </c>
      <c r="J71" s="111"/>
      <c r="K71" s="111"/>
      <c r="L71" s="111"/>
    </row>
    <row r="72" spans="1:14" s="109" customFormat="1" ht="14.25" x14ac:dyDescent="0.25">
      <c r="A72" s="91"/>
      <c r="B72" s="92"/>
      <c r="C72" s="100">
        <v>4823</v>
      </c>
      <c r="D72" s="89" t="s">
        <v>102</v>
      </c>
      <c r="E72" s="90">
        <f t="shared" ref="E72:L72" si="8">E74+E75+E76</f>
        <v>451.1</v>
      </c>
      <c r="F72" s="90">
        <f t="shared" si="8"/>
        <v>372</v>
      </c>
      <c r="G72" s="90">
        <f t="shared" si="8"/>
        <v>452</v>
      </c>
      <c r="H72" s="90">
        <f t="shared" si="1"/>
        <v>80</v>
      </c>
      <c r="I72" s="90">
        <f t="shared" si="0"/>
        <v>0.89999999999997726</v>
      </c>
      <c r="J72" s="90"/>
      <c r="K72" s="90">
        <f t="shared" si="8"/>
        <v>452</v>
      </c>
      <c r="L72" s="90">
        <f t="shared" si="8"/>
        <v>452</v>
      </c>
    </row>
    <row r="73" spans="1:14" s="109" customFormat="1" ht="14.25" x14ac:dyDescent="0.25">
      <c r="A73" s="91"/>
      <c r="B73" s="92"/>
      <c r="C73" s="93"/>
      <c r="D73" s="77" t="s">
        <v>48</v>
      </c>
      <c r="E73" s="111"/>
      <c r="F73" s="111"/>
      <c r="G73" s="101"/>
      <c r="H73" s="101">
        <f t="shared" si="1"/>
        <v>0</v>
      </c>
      <c r="I73" s="101">
        <f t="shared" si="0"/>
        <v>0</v>
      </c>
      <c r="J73" s="111"/>
      <c r="K73" s="111"/>
      <c r="L73" s="111"/>
      <c r="N73" s="95"/>
    </row>
    <row r="74" spans="1:14" s="95" customFormat="1" ht="27" x14ac:dyDescent="0.25">
      <c r="A74" s="91"/>
      <c r="B74" s="92"/>
      <c r="C74" s="93"/>
      <c r="D74" s="77" t="s">
        <v>103</v>
      </c>
      <c r="E74" s="101">
        <v>179.1</v>
      </c>
      <c r="F74" s="101">
        <v>100</v>
      </c>
      <c r="G74" s="101">
        <v>180</v>
      </c>
      <c r="H74" s="101">
        <f t="shared" si="1"/>
        <v>80</v>
      </c>
      <c r="I74" s="101">
        <f t="shared" ref="I74:I79" si="9">G74-E74</f>
        <v>0.90000000000000568</v>
      </c>
      <c r="J74" s="111" t="s">
        <v>104</v>
      </c>
      <c r="K74" s="101">
        <v>180</v>
      </c>
      <c r="L74" s="101">
        <v>180</v>
      </c>
      <c r="M74" s="109"/>
      <c r="N74" s="41"/>
    </row>
    <row r="75" spans="1:14" ht="27.95" customHeight="1" x14ac:dyDescent="0.25">
      <c r="A75" s="91"/>
      <c r="B75" s="92"/>
      <c r="C75" s="93"/>
      <c r="D75" s="77" t="s">
        <v>105</v>
      </c>
      <c r="E75" s="101">
        <v>272</v>
      </c>
      <c r="F75" s="101">
        <v>272</v>
      </c>
      <c r="G75" s="101">
        <v>272</v>
      </c>
      <c r="H75" s="101">
        <f t="shared" ref="H75:H87" si="10">+G75-F75</f>
        <v>0</v>
      </c>
      <c r="I75" s="101">
        <f t="shared" si="9"/>
        <v>0</v>
      </c>
      <c r="J75" s="111"/>
      <c r="K75" s="101">
        <v>272</v>
      </c>
      <c r="L75" s="101">
        <v>272</v>
      </c>
      <c r="M75" s="95"/>
    </row>
    <row r="76" spans="1:14" ht="14.25" x14ac:dyDescent="0.25">
      <c r="A76" s="91"/>
      <c r="B76" s="92"/>
      <c r="C76" s="93"/>
      <c r="D76" s="77" t="s">
        <v>106</v>
      </c>
      <c r="E76" s="111"/>
      <c r="F76" s="111"/>
      <c r="G76" s="101"/>
      <c r="H76" s="101">
        <f t="shared" si="10"/>
        <v>0</v>
      </c>
      <c r="I76" s="101">
        <f t="shared" si="9"/>
        <v>0</v>
      </c>
      <c r="J76" s="111"/>
      <c r="K76" s="111"/>
      <c r="L76" s="111"/>
      <c r="N76" s="112"/>
    </row>
    <row r="77" spans="1:14" ht="31.5" customHeight="1" x14ac:dyDescent="0.25">
      <c r="A77" s="91"/>
      <c r="B77" s="92"/>
      <c r="C77" s="107" t="s">
        <v>107</v>
      </c>
      <c r="D77" s="108" t="s">
        <v>108</v>
      </c>
      <c r="E77" s="111"/>
      <c r="F77" s="111"/>
      <c r="G77" s="101"/>
      <c r="H77" s="101">
        <f t="shared" si="10"/>
        <v>0</v>
      </c>
      <c r="I77" s="101">
        <f t="shared" si="9"/>
        <v>0</v>
      </c>
      <c r="J77" s="111"/>
      <c r="K77" s="111"/>
      <c r="L77" s="111"/>
      <c r="N77" s="112"/>
    </row>
    <row r="78" spans="1:14" s="112" customFormat="1" ht="14.25" x14ac:dyDescent="0.25">
      <c r="A78" s="91"/>
      <c r="B78" s="92"/>
      <c r="C78" s="93">
        <v>4861</v>
      </c>
      <c r="D78" s="79" t="s">
        <v>109</v>
      </c>
      <c r="E78" s="111"/>
      <c r="F78" s="111"/>
      <c r="G78" s="101"/>
      <c r="H78" s="101">
        <f t="shared" si="10"/>
        <v>0</v>
      </c>
      <c r="I78" s="101">
        <f t="shared" si="9"/>
        <v>0</v>
      </c>
      <c r="J78" s="111"/>
      <c r="K78" s="111"/>
      <c r="L78" s="111"/>
      <c r="M78" s="39"/>
      <c r="N78" s="41"/>
    </row>
    <row r="79" spans="1:14" ht="14.25" x14ac:dyDescent="0.25">
      <c r="A79" s="113"/>
      <c r="B79" s="114"/>
      <c r="C79" s="93">
        <v>4891</v>
      </c>
      <c r="D79" s="79" t="s">
        <v>110</v>
      </c>
      <c r="E79" s="101"/>
      <c r="F79" s="101"/>
      <c r="G79" s="101"/>
      <c r="H79" s="101">
        <f t="shared" si="10"/>
        <v>0</v>
      </c>
      <c r="I79" s="101">
        <f t="shared" si="9"/>
        <v>0</v>
      </c>
      <c r="J79" s="101"/>
      <c r="K79" s="101"/>
      <c r="L79" s="101"/>
      <c r="M79" s="115"/>
    </row>
    <row r="80" spans="1:14" ht="9.9499999999999993" customHeight="1" x14ac:dyDescent="0.25">
      <c r="D80" s="116"/>
      <c r="E80" s="117"/>
      <c r="F80" s="117"/>
      <c r="G80" s="117"/>
      <c r="H80" s="117"/>
      <c r="I80" s="117"/>
      <c r="J80" s="117"/>
      <c r="K80" s="118"/>
      <c r="L80" s="119"/>
    </row>
    <row r="81" spans="1:12" s="123" customFormat="1" ht="28.5" x14ac:dyDescent="0.25">
      <c r="A81" s="11" t="s">
        <v>7</v>
      </c>
      <c r="B81" s="11"/>
      <c r="C81" s="120"/>
      <c r="D81" s="121" t="s">
        <v>111</v>
      </c>
      <c r="E81" s="122">
        <f>+E83+E84+E85+E86</f>
        <v>0</v>
      </c>
      <c r="F81" s="122">
        <f>+F83+F84+F85+F86</f>
        <v>7191.3</v>
      </c>
      <c r="G81" s="122">
        <f>+G83+G84+G85+G86</f>
        <v>0</v>
      </c>
      <c r="H81" s="122">
        <f t="shared" si="10"/>
        <v>-7191.3</v>
      </c>
      <c r="I81" s="122">
        <f>+I83+I84+I85+I86</f>
        <v>0</v>
      </c>
      <c r="J81" s="122">
        <f>+J83+J84+J85+J86</f>
        <v>0</v>
      </c>
      <c r="K81" s="122">
        <f>+K83+K84+K85+K86</f>
        <v>3000</v>
      </c>
      <c r="L81" s="122">
        <f>+L83+L84+L85+L86</f>
        <v>0</v>
      </c>
    </row>
    <row r="82" spans="1:12" s="25" customFormat="1" ht="27" x14ac:dyDescent="0.25">
      <c r="A82" s="16" t="s">
        <v>14</v>
      </c>
      <c r="B82" s="16" t="s">
        <v>15</v>
      </c>
      <c r="C82" s="124"/>
      <c r="D82" s="85" t="s">
        <v>48</v>
      </c>
      <c r="E82" s="29"/>
      <c r="F82" s="29"/>
      <c r="G82" s="29"/>
      <c r="H82" s="29">
        <f t="shared" si="10"/>
        <v>0</v>
      </c>
      <c r="I82" s="29"/>
      <c r="J82" s="29"/>
      <c r="K82" s="29"/>
      <c r="L82" s="29"/>
    </row>
    <row r="83" spans="1:12" s="130" customFormat="1" ht="14.25" x14ac:dyDescent="0.25">
      <c r="A83" s="125">
        <v>1092</v>
      </c>
      <c r="B83" s="125">
        <v>31002</v>
      </c>
      <c r="C83" s="126">
        <v>5121</v>
      </c>
      <c r="D83" s="127" t="s">
        <v>112</v>
      </c>
      <c r="E83" s="128"/>
      <c r="F83" s="128"/>
      <c r="G83" s="129"/>
      <c r="H83" s="129">
        <f t="shared" si="10"/>
        <v>0</v>
      </c>
      <c r="I83" s="129">
        <f>G83-E83</f>
        <v>0</v>
      </c>
      <c r="J83" s="128"/>
      <c r="K83" s="129"/>
      <c r="L83" s="129"/>
    </row>
    <row r="84" spans="1:12" s="130" customFormat="1" ht="14.25" x14ac:dyDescent="0.25">
      <c r="A84" s="91"/>
      <c r="B84" s="91">
        <v>31001</v>
      </c>
      <c r="C84" s="126">
        <v>5122</v>
      </c>
      <c r="D84" s="127" t="s">
        <v>113</v>
      </c>
      <c r="E84" s="128"/>
      <c r="F84" s="129">
        <v>7191.3</v>
      </c>
      <c r="G84" s="129"/>
      <c r="H84" s="129">
        <f t="shared" si="10"/>
        <v>-7191.3</v>
      </c>
      <c r="I84" s="129">
        <f>G84-E84</f>
        <v>0</v>
      </c>
      <c r="J84" s="128"/>
      <c r="K84" s="129">
        <v>3000</v>
      </c>
      <c r="L84" s="129"/>
    </row>
    <row r="85" spans="1:12" s="130" customFormat="1" ht="14.25" x14ac:dyDescent="0.25">
      <c r="A85" s="91"/>
      <c r="B85" s="91"/>
      <c r="C85" s="126">
        <v>5129</v>
      </c>
      <c r="D85" s="127" t="s">
        <v>114</v>
      </c>
      <c r="E85" s="128"/>
      <c r="F85" s="128"/>
      <c r="G85" s="129"/>
      <c r="H85" s="129">
        <f t="shared" si="10"/>
        <v>0</v>
      </c>
      <c r="I85" s="129">
        <f>G85-E85</f>
        <v>0</v>
      </c>
      <c r="J85" s="128"/>
      <c r="K85" s="129"/>
      <c r="L85" s="129"/>
    </row>
    <row r="86" spans="1:12" s="130" customFormat="1" ht="14.25" x14ac:dyDescent="0.25">
      <c r="A86" s="113"/>
      <c r="B86" s="113"/>
      <c r="C86" s="126">
        <v>5132</v>
      </c>
      <c r="D86" s="127" t="s">
        <v>115</v>
      </c>
      <c r="E86" s="128"/>
      <c r="F86" s="128"/>
      <c r="G86" s="129"/>
      <c r="H86" s="129">
        <f t="shared" si="10"/>
        <v>0</v>
      </c>
      <c r="I86" s="129">
        <f>G86-E86</f>
        <v>0</v>
      </c>
      <c r="J86" s="128"/>
      <c r="K86" s="129"/>
      <c r="L86" s="129"/>
    </row>
  </sheetData>
  <mergeCells count="13">
    <mergeCell ref="A81:B81"/>
    <mergeCell ref="L7:L8"/>
    <mergeCell ref="A10:A18"/>
    <mergeCell ref="B10:B12"/>
    <mergeCell ref="B13:B14"/>
    <mergeCell ref="B15:B16"/>
    <mergeCell ref="B17:B18"/>
    <mergeCell ref="A2:H2"/>
    <mergeCell ref="D3:I3"/>
    <mergeCell ref="A6:B6"/>
    <mergeCell ref="A7:B7"/>
    <mergeCell ref="C7:D7"/>
    <mergeCell ref="K7:K8"/>
  </mergeCells>
  <conditionalFormatting sqref="C8:D8">
    <cfRule type="cellIs" dxfId="3" priority="2" stopIfTrue="1" operator="equal">
      <formula>0</formula>
    </cfRule>
  </conditionalFormatting>
  <conditionalFormatting sqref="D14:D15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workbookViewId="0">
      <selection sqref="A1:XFD1048576"/>
    </sheetView>
  </sheetViews>
  <sheetFormatPr defaultRowHeight="13.5" x14ac:dyDescent="0.25"/>
  <cols>
    <col min="1" max="1" width="4.85546875" style="39" customWidth="1"/>
    <col min="2" max="2" width="49.42578125" style="41" customWidth="1"/>
    <col min="3" max="3" width="10.28515625" style="41" customWidth="1"/>
    <col min="4" max="4" width="9.7109375" style="41" customWidth="1"/>
    <col min="5" max="5" width="13.7109375" style="41" customWidth="1"/>
    <col min="6" max="6" width="9.28515625" style="41" customWidth="1"/>
    <col min="7" max="7" width="10.7109375" style="41" customWidth="1"/>
    <col min="8" max="8" width="10.5703125" style="41" customWidth="1"/>
    <col min="9" max="9" width="10.85546875" style="41" customWidth="1"/>
    <col min="10" max="10" width="13.5703125" style="41" customWidth="1"/>
    <col min="11" max="16384" width="9.140625" style="41"/>
  </cols>
  <sheetData>
    <row r="1" spans="1:12" s="1" customFormat="1" x14ac:dyDescent="0.25">
      <c r="A1" s="131"/>
      <c r="B1" s="3"/>
      <c r="C1" s="3"/>
      <c r="D1" s="3"/>
      <c r="E1" s="132"/>
      <c r="F1" s="132"/>
      <c r="G1" s="4"/>
      <c r="H1" s="4"/>
      <c r="I1" s="133" t="s">
        <v>116</v>
      </c>
    </row>
    <row r="2" spans="1:12" s="1" customFormat="1" ht="12.75" customHeight="1" x14ac:dyDescent="0.25">
      <c r="A2" s="131"/>
      <c r="B2" s="3"/>
      <c r="C2" s="3"/>
      <c r="D2" s="3"/>
      <c r="E2" s="132"/>
      <c r="F2" s="132"/>
      <c r="G2" s="134" t="s">
        <v>1</v>
      </c>
      <c r="H2" s="134"/>
      <c r="I2" s="134"/>
    </row>
    <row r="3" spans="1:12" s="1" customFormat="1" ht="14.25" thickBot="1" x14ac:dyDescent="0.3">
      <c r="A3" s="4"/>
      <c r="B3" s="135" t="s">
        <v>117</v>
      </c>
      <c r="C3" s="135"/>
      <c r="D3" s="135"/>
      <c r="E3" s="135"/>
      <c r="F3" s="136"/>
    </row>
    <row r="4" spans="1:12" s="138" customFormat="1" ht="13.5" hidden="1" customHeight="1" x14ac:dyDescent="0.25">
      <c r="A4" s="4"/>
      <c r="B4" s="137"/>
      <c r="E4" s="139"/>
      <c r="F4" s="136"/>
      <c r="G4" s="140"/>
      <c r="H4" s="140"/>
      <c r="I4" s="140"/>
      <c r="J4" s="140"/>
      <c r="K4" s="140"/>
      <c r="L4" s="140"/>
    </row>
    <row r="5" spans="1:12" s="1" customFormat="1" ht="66" customHeight="1" thickBot="1" x14ac:dyDescent="0.3">
      <c r="A5" s="141" t="s">
        <v>118</v>
      </c>
      <c r="B5" s="142"/>
      <c r="C5" s="143"/>
      <c r="D5" s="143"/>
      <c r="E5" s="143"/>
      <c r="F5" s="143"/>
      <c r="G5" s="143"/>
      <c r="H5" s="143"/>
      <c r="I5" s="144"/>
    </row>
    <row r="6" spans="1:12" s="1" customFormat="1" ht="14.25" hidden="1" thickBot="1" x14ac:dyDescent="0.3">
      <c r="A6" s="4"/>
      <c r="G6" s="10" t="s">
        <v>28</v>
      </c>
      <c r="H6" s="145"/>
    </row>
    <row r="7" spans="1:12" s="153" customFormat="1" ht="51.75" customHeight="1" thickBot="1" x14ac:dyDescent="0.3">
      <c r="A7" s="146"/>
      <c r="B7" s="147"/>
      <c r="C7" s="148"/>
      <c r="D7" s="149" t="s">
        <v>119</v>
      </c>
      <c r="E7" s="150"/>
      <c r="F7" s="149" t="s">
        <v>120</v>
      </c>
      <c r="G7" s="150"/>
      <c r="H7" s="151" t="s">
        <v>121</v>
      </c>
      <c r="I7" s="152"/>
    </row>
    <row r="8" spans="1:12" s="159" customFormat="1" ht="55.5" customHeight="1" thickBot="1" x14ac:dyDescent="0.3">
      <c r="A8" s="154" t="s">
        <v>122</v>
      </c>
      <c r="B8" s="146" t="s">
        <v>123</v>
      </c>
      <c r="C8" s="155" t="s">
        <v>124</v>
      </c>
      <c r="D8" s="156" t="s">
        <v>125</v>
      </c>
      <c r="E8" s="157" t="s">
        <v>126</v>
      </c>
      <c r="F8" s="156" t="s">
        <v>125</v>
      </c>
      <c r="G8" s="156" t="s">
        <v>126</v>
      </c>
      <c r="H8" s="156" t="s">
        <v>125</v>
      </c>
      <c r="I8" s="158" t="s">
        <v>126</v>
      </c>
    </row>
    <row r="9" spans="1:12" s="164" customFormat="1" thickBot="1" x14ac:dyDescent="0.3">
      <c r="A9" s="160">
        <v>1</v>
      </c>
      <c r="B9" s="161">
        <v>2</v>
      </c>
      <c r="C9" s="162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</row>
    <row r="10" spans="1:12" s="169" customFormat="1" ht="22.7" customHeight="1" x14ac:dyDescent="0.25">
      <c r="A10" s="165">
        <v>1</v>
      </c>
      <c r="B10" s="166" t="s">
        <v>57</v>
      </c>
      <c r="C10" s="167">
        <v>4212</v>
      </c>
      <c r="D10" s="167"/>
      <c r="E10" s="168">
        <f>SUM(E13:E14)</f>
        <v>10301.799999999999</v>
      </c>
      <c r="F10" s="168"/>
      <c r="G10" s="168">
        <f>SUM(G13:G14)</f>
        <v>10301.799999999999</v>
      </c>
      <c r="H10" s="168">
        <f>F10-D10</f>
        <v>0</v>
      </c>
      <c r="I10" s="168">
        <f>G10-E10</f>
        <v>0</v>
      </c>
    </row>
    <row r="11" spans="1:12" s="174" customFormat="1" x14ac:dyDescent="0.25">
      <c r="A11" s="170"/>
      <c r="B11" s="171" t="s">
        <v>127</v>
      </c>
      <c r="C11" s="170"/>
      <c r="D11" s="170"/>
      <c r="E11" s="172"/>
      <c r="F11" s="172"/>
      <c r="G11" s="173"/>
      <c r="H11" s="173"/>
      <c r="I11" s="173"/>
    </row>
    <row r="12" spans="1:12" s="174" customFormat="1" x14ac:dyDescent="0.25">
      <c r="A12" s="170"/>
      <c r="B12" s="175" t="s">
        <v>128</v>
      </c>
      <c r="C12" s="170"/>
      <c r="D12" s="170"/>
      <c r="E12" s="172"/>
      <c r="F12" s="172"/>
      <c r="G12" s="173"/>
      <c r="H12" s="173"/>
      <c r="I12" s="173"/>
    </row>
    <row r="13" spans="1:12" s="174" customFormat="1" x14ac:dyDescent="0.25">
      <c r="A13" s="170">
        <v>1</v>
      </c>
      <c r="B13" s="176" t="s">
        <v>57</v>
      </c>
      <c r="C13" s="170" t="s">
        <v>129</v>
      </c>
      <c r="D13" s="170">
        <v>19946</v>
      </c>
      <c r="E13" s="172">
        <v>5831.2</v>
      </c>
      <c r="F13" s="172">
        <v>19946</v>
      </c>
      <c r="G13" s="172">
        <v>5831.2</v>
      </c>
      <c r="H13" s="172">
        <f t="shared" ref="H13:I15" si="0">F13-D13</f>
        <v>0</v>
      </c>
      <c r="I13" s="172">
        <f t="shared" si="0"/>
        <v>0</v>
      </c>
    </row>
    <row r="14" spans="1:12" s="174" customFormat="1" x14ac:dyDescent="0.25">
      <c r="A14" s="170">
        <v>3</v>
      </c>
      <c r="B14" s="177" t="s">
        <v>130</v>
      </c>
      <c r="C14" s="170" t="s">
        <v>129</v>
      </c>
      <c r="D14" s="170">
        <v>40166.300000000003</v>
      </c>
      <c r="E14" s="172">
        <v>4470.6000000000004</v>
      </c>
      <c r="F14" s="172">
        <v>40166.300000000003</v>
      </c>
      <c r="G14" s="172">
        <v>4470.6000000000004</v>
      </c>
      <c r="H14" s="172">
        <f t="shared" si="0"/>
        <v>0</v>
      </c>
      <c r="I14" s="172">
        <f t="shared" si="0"/>
        <v>0</v>
      </c>
    </row>
    <row r="15" spans="1:12" s="169" customFormat="1" ht="23.25" customHeight="1" x14ac:dyDescent="0.25">
      <c r="A15" s="165">
        <v>2</v>
      </c>
      <c r="B15" s="166" t="s">
        <v>60</v>
      </c>
      <c r="C15" s="167">
        <v>4213</v>
      </c>
      <c r="D15" s="167"/>
      <c r="E15" s="168">
        <f>SUM(E18:E19)</f>
        <v>1596</v>
      </c>
      <c r="F15" s="168"/>
      <c r="G15" s="168">
        <f>SUM(G18:G19)</f>
        <v>1596</v>
      </c>
      <c r="H15" s="168">
        <f t="shared" si="0"/>
        <v>0</v>
      </c>
      <c r="I15" s="168">
        <f t="shared" si="0"/>
        <v>0</v>
      </c>
    </row>
    <row r="16" spans="1:12" s="174" customFormat="1" x14ac:dyDescent="0.25">
      <c r="A16" s="178"/>
      <c r="B16" s="171" t="s">
        <v>127</v>
      </c>
      <c r="C16" s="170"/>
      <c r="D16" s="170"/>
      <c r="E16" s="172"/>
      <c r="F16" s="172"/>
      <c r="G16" s="173"/>
      <c r="H16" s="173"/>
      <c r="I16" s="173"/>
    </row>
    <row r="17" spans="1:9" s="174" customFormat="1" x14ac:dyDescent="0.25">
      <c r="A17" s="179"/>
      <c r="B17" s="175" t="s">
        <v>128</v>
      </c>
      <c r="C17" s="170"/>
      <c r="D17" s="170"/>
      <c r="E17" s="172"/>
      <c r="F17" s="172"/>
      <c r="G17" s="173"/>
      <c r="H17" s="173"/>
      <c r="I17" s="173"/>
    </row>
    <row r="18" spans="1:9" s="174" customFormat="1" x14ac:dyDescent="0.25">
      <c r="A18" s="170">
        <v>1</v>
      </c>
      <c r="B18" s="176" t="s">
        <v>131</v>
      </c>
      <c r="C18" s="170" t="s">
        <v>129</v>
      </c>
      <c r="D18" s="170">
        <v>1</v>
      </c>
      <c r="E18" s="172">
        <v>1500</v>
      </c>
      <c r="F18" s="172">
        <v>1</v>
      </c>
      <c r="G18" s="172">
        <v>1500</v>
      </c>
      <c r="H18" s="172">
        <f t="shared" ref="H18:I20" si="1">F18-D18</f>
        <v>0</v>
      </c>
      <c r="I18" s="172">
        <f t="shared" si="1"/>
        <v>0</v>
      </c>
    </row>
    <row r="19" spans="1:9" s="174" customFormat="1" x14ac:dyDescent="0.25">
      <c r="A19" s="170">
        <v>2</v>
      </c>
      <c r="B19" s="177" t="s">
        <v>132</v>
      </c>
      <c r="C19" s="170" t="s">
        <v>129</v>
      </c>
      <c r="D19" s="170">
        <v>1</v>
      </c>
      <c r="E19" s="172">
        <v>96</v>
      </c>
      <c r="F19" s="172">
        <v>1</v>
      </c>
      <c r="G19" s="172">
        <v>96</v>
      </c>
      <c r="H19" s="172">
        <f t="shared" si="1"/>
        <v>0</v>
      </c>
      <c r="I19" s="172">
        <f t="shared" si="1"/>
        <v>0</v>
      </c>
    </row>
    <row r="20" spans="1:9" s="169" customFormat="1" ht="14.25" x14ac:dyDescent="0.25">
      <c r="A20" s="165">
        <v>3</v>
      </c>
      <c r="B20" s="166" t="s">
        <v>63</v>
      </c>
      <c r="C20" s="167">
        <v>4214</v>
      </c>
      <c r="D20" s="167"/>
      <c r="E20" s="168">
        <f>SUM(E23:E27)</f>
        <v>5881.9</v>
      </c>
      <c r="F20" s="168"/>
      <c r="G20" s="168">
        <f>SUM(G23:G27)</f>
        <v>5881.9</v>
      </c>
      <c r="H20" s="168">
        <f t="shared" si="1"/>
        <v>0</v>
      </c>
      <c r="I20" s="168">
        <f t="shared" si="1"/>
        <v>0</v>
      </c>
    </row>
    <row r="21" spans="1:9" s="174" customFormat="1" x14ac:dyDescent="0.25">
      <c r="A21" s="178"/>
      <c r="B21" s="171" t="s">
        <v>127</v>
      </c>
      <c r="C21" s="170"/>
      <c r="D21" s="170"/>
      <c r="E21" s="172"/>
      <c r="F21" s="172"/>
      <c r="G21" s="173"/>
      <c r="H21" s="173"/>
      <c r="I21" s="173"/>
    </row>
    <row r="22" spans="1:9" s="174" customFormat="1" x14ac:dyDescent="0.25">
      <c r="A22" s="179"/>
      <c r="B22" s="175" t="s">
        <v>128</v>
      </c>
      <c r="C22" s="170"/>
      <c r="D22" s="170"/>
      <c r="E22" s="172"/>
      <c r="F22" s="172"/>
      <c r="G22" s="173"/>
      <c r="H22" s="173"/>
      <c r="I22" s="173"/>
    </row>
    <row r="23" spans="1:9" s="174" customFormat="1" x14ac:dyDescent="0.25">
      <c r="A23" s="170">
        <v>1</v>
      </c>
      <c r="B23" s="176" t="s">
        <v>133</v>
      </c>
      <c r="C23" s="170" t="s">
        <v>129</v>
      </c>
      <c r="D23" s="170">
        <v>1</v>
      </c>
      <c r="E23" s="172">
        <v>2000</v>
      </c>
      <c r="F23" s="172">
        <v>1</v>
      </c>
      <c r="G23" s="172">
        <v>2000</v>
      </c>
      <c r="H23" s="172">
        <f t="shared" ref="H23:I28" si="2">F23-D23</f>
        <v>0</v>
      </c>
      <c r="I23" s="172">
        <f t="shared" si="2"/>
        <v>0</v>
      </c>
    </row>
    <row r="24" spans="1:9" s="174" customFormat="1" x14ac:dyDescent="0.25">
      <c r="A24" s="170">
        <v>2</v>
      </c>
      <c r="B24" s="177" t="s">
        <v>134</v>
      </c>
      <c r="C24" s="170" t="s">
        <v>129</v>
      </c>
      <c r="D24" s="170">
        <v>1</v>
      </c>
      <c r="E24" s="172">
        <v>2356.9</v>
      </c>
      <c r="F24" s="172">
        <v>1</v>
      </c>
      <c r="G24" s="172">
        <v>2356.9</v>
      </c>
      <c r="H24" s="172">
        <f t="shared" si="2"/>
        <v>0</v>
      </c>
      <c r="I24" s="172">
        <f t="shared" si="2"/>
        <v>0</v>
      </c>
    </row>
    <row r="25" spans="1:9" s="174" customFormat="1" x14ac:dyDescent="0.25">
      <c r="A25" s="170">
        <v>3</v>
      </c>
      <c r="B25" s="177" t="s">
        <v>135</v>
      </c>
      <c r="C25" s="170" t="s">
        <v>129</v>
      </c>
      <c r="D25" s="170">
        <v>1</v>
      </c>
      <c r="E25" s="172">
        <v>325</v>
      </c>
      <c r="F25" s="172">
        <v>1</v>
      </c>
      <c r="G25" s="172">
        <v>325</v>
      </c>
      <c r="H25" s="172">
        <f t="shared" si="2"/>
        <v>0</v>
      </c>
      <c r="I25" s="172">
        <f t="shared" si="2"/>
        <v>0</v>
      </c>
    </row>
    <row r="26" spans="1:9" s="174" customFormat="1" x14ac:dyDescent="0.25">
      <c r="A26" s="170">
        <v>4</v>
      </c>
      <c r="B26" s="176" t="s">
        <v>136</v>
      </c>
      <c r="C26" s="170" t="s">
        <v>129</v>
      </c>
      <c r="D26" s="170">
        <v>1</v>
      </c>
      <c r="E26" s="172">
        <v>1000</v>
      </c>
      <c r="F26" s="172">
        <v>1</v>
      </c>
      <c r="G26" s="172">
        <v>1000</v>
      </c>
      <c r="H26" s="172">
        <f t="shared" si="2"/>
        <v>0</v>
      </c>
      <c r="I26" s="172">
        <f t="shared" si="2"/>
        <v>0</v>
      </c>
    </row>
    <row r="27" spans="1:9" s="174" customFormat="1" x14ac:dyDescent="0.25">
      <c r="A27" s="170">
        <v>5</v>
      </c>
      <c r="B27" s="177" t="s">
        <v>137</v>
      </c>
      <c r="C27" s="170" t="s">
        <v>129</v>
      </c>
      <c r="D27" s="170">
        <v>1</v>
      </c>
      <c r="E27" s="172">
        <v>200</v>
      </c>
      <c r="F27" s="172">
        <v>1</v>
      </c>
      <c r="G27" s="172">
        <v>200</v>
      </c>
      <c r="H27" s="172">
        <f t="shared" si="2"/>
        <v>0</v>
      </c>
      <c r="I27" s="172">
        <f t="shared" si="2"/>
        <v>0</v>
      </c>
    </row>
    <row r="28" spans="1:9" s="169" customFormat="1" ht="14.25" x14ac:dyDescent="0.25">
      <c r="A28" s="165" t="s">
        <v>138</v>
      </c>
      <c r="B28" s="166" t="s">
        <v>64</v>
      </c>
      <c r="C28" s="167">
        <v>4215</v>
      </c>
      <c r="D28" s="167"/>
      <c r="E28" s="168">
        <f>SUM(E31:E31)</f>
        <v>590</v>
      </c>
      <c r="F28" s="168"/>
      <c r="G28" s="168">
        <f>SUM(G31:G31)</f>
        <v>750</v>
      </c>
      <c r="H28" s="168">
        <f t="shared" si="2"/>
        <v>0</v>
      </c>
      <c r="I28" s="168">
        <f t="shared" si="2"/>
        <v>160</v>
      </c>
    </row>
    <row r="29" spans="1:9" s="174" customFormat="1" x14ac:dyDescent="0.25">
      <c r="A29" s="178"/>
      <c r="B29" s="171" t="s">
        <v>127</v>
      </c>
      <c r="C29" s="170"/>
      <c r="D29" s="170"/>
      <c r="E29" s="172"/>
      <c r="F29" s="172"/>
      <c r="G29" s="173"/>
      <c r="H29" s="173"/>
      <c r="I29" s="173"/>
    </row>
    <row r="30" spans="1:9" s="174" customFormat="1" x14ac:dyDescent="0.25">
      <c r="A30" s="179"/>
      <c r="B30" s="175" t="s">
        <v>128</v>
      </c>
      <c r="C30" s="170"/>
      <c r="D30" s="170"/>
      <c r="E30" s="172"/>
      <c r="F30" s="172"/>
      <c r="G30" s="173"/>
      <c r="H30" s="173"/>
      <c r="I30" s="173"/>
    </row>
    <row r="31" spans="1:9" s="174" customFormat="1" x14ac:dyDescent="0.25">
      <c r="A31" s="170">
        <v>1</v>
      </c>
      <c r="B31" s="176" t="s">
        <v>139</v>
      </c>
      <c r="C31" s="170" t="s">
        <v>129</v>
      </c>
      <c r="D31" s="170">
        <v>1</v>
      </c>
      <c r="E31" s="172">
        <v>590</v>
      </c>
      <c r="F31" s="172">
        <v>1</v>
      </c>
      <c r="G31" s="172">
        <v>750</v>
      </c>
      <c r="H31" s="172">
        <f>F31-D31</f>
        <v>0</v>
      </c>
      <c r="I31" s="172">
        <f>G31-E31</f>
        <v>160</v>
      </c>
    </row>
    <row r="32" spans="1:9" s="169" customFormat="1" ht="14.25" x14ac:dyDescent="0.25">
      <c r="A32" s="165" t="s">
        <v>138</v>
      </c>
      <c r="B32" s="166" t="s">
        <v>70</v>
      </c>
      <c r="C32" s="167">
        <v>4231</v>
      </c>
      <c r="D32" s="167"/>
      <c r="E32" s="168">
        <f>SUM(E35:E35)</f>
        <v>300</v>
      </c>
      <c r="F32" s="168"/>
      <c r="G32" s="168">
        <f>SUM(G35:G35)</f>
        <v>300</v>
      </c>
      <c r="H32" s="168">
        <f>F32-D32</f>
        <v>0</v>
      </c>
      <c r="I32" s="168">
        <f>G32-E32</f>
        <v>0</v>
      </c>
    </row>
    <row r="33" spans="1:9" s="174" customFormat="1" x14ac:dyDescent="0.25">
      <c r="A33" s="178"/>
      <c r="B33" s="171" t="s">
        <v>127</v>
      </c>
      <c r="C33" s="170"/>
      <c r="D33" s="170"/>
      <c r="E33" s="172"/>
      <c r="F33" s="172"/>
      <c r="G33" s="173"/>
      <c r="H33" s="173"/>
      <c r="I33" s="173"/>
    </row>
    <row r="34" spans="1:9" s="174" customFormat="1" x14ac:dyDescent="0.25">
      <c r="A34" s="179"/>
      <c r="B34" s="175" t="s">
        <v>128</v>
      </c>
      <c r="C34" s="170"/>
      <c r="D34" s="170"/>
      <c r="E34" s="172"/>
      <c r="F34" s="172"/>
      <c r="G34" s="173"/>
      <c r="H34" s="173"/>
      <c r="I34" s="173"/>
    </row>
    <row r="35" spans="1:9" s="174" customFormat="1" x14ac:dyDescent="0.25">
      <c r="A35" s="170">
        <v>1</v>
      </c>
      <c r="B35" s="176" t="s">
        <v>140</v>
      </c>
      <c r="C35" s="170" t="s">
        <v>129</v>
      </c>
      <c r="D35" s="170">
        <v>1</v>
      </c>
      <c r="E35" s="172">
        <v>300</v>
      </c>
      <c r="F35" s="172">
        <v>1</v>
      </c>
      <c r="G35" s="172">
        <v>300</v>
      </c>
      <c r="H35" s="172">
        <f>F35-D35</f>
        <v>0</v>
      </c>
      <c r="I35" s="172">
        <f>G35-E35</f>
        <v>0</v>
      </c>
    </row>
    <row r="36" spans="1:9" s="169" customFormat="1" ht="14.25" x14ac:dyDescent="0.25">
      <c r="A36" s="165" t="s">
        <v>138</v>
      </c>
      <c r="B36" s="166" t="s">
        <v>71</v>
      </c>
      <c r="C36" s="167">
        <v>4232</v>
      </c>
      <c r="D36" s="167"/>
      <c r="E36" s="168">
        <f>SUM(E39:E40)</f>
        <v>1020</v>
      </c>
      <c r="F36" s="168"/>
      <c r="G36" s="168">
        <f>SUM(G39:G40)</f>
        <v>1020</v>
      </c>
      <c r="H36" s="168">
        <f>F36-D36</f>
        <v>0</v>
      </c>
      <c r="I36" s="168">
        <f>G36-E36</f>
        <v>0</v>
      </c>
    </row>
    <row r="37" spans="1:9" s="174" customFormat="1" x14ac:dyDescent="0.25">
      <c r="A37" s="178"/>
      <c r="B37" s="171" t="s">
        <v>127</v>
      </c>
      <c r="C37" s="170"/>
      <c r="D37" s="170"/>
      <c r="E37" s="172"/>
      <c r="F37" s="172"/>
      <c r="G37" s="173"/>
      <c r="H37" s="173"/>
      <c r="I37" s="173"/>
    </row>
    <row r="38" spans="1:9" s="174" customFormat="1" x14ac:dyDescent="0.25">
      <c r="A38" s="179"/>
      <c r="B38" s="175" t="s">
        <v>128</v>
      </c>
      <c r="C38" s="170"/>
      <c r="D38" s="170"/>
      <c r="E38" s="172"/>
      <c r="F38" s="172"/>
      <c r="G38" s="173"/>
      <c r="H38" s="173"/>
      <c r="I38" s="173"/>
    </row>
    <row r="39" spans="1:9" s="174" customFormat="1" x14ac:dyDescent="0.25">
      <c r="A39" s="179"/>
      <c r="B39" s="180" t="s">
        <v>141</v>
      </c>
      <c r="C39" s="170" t="s">
        <v>129</v>
      </c>
      <c r="D39" s="170">
        <v>1</v>
      </c>
      <c r="E39" s="172">
        <v>300</v>
      </c>
      <c r="F39" s="172">
        <v>1</v>
      </c>
      <c r="G39" s="172">
        <v>300</v>
      </c>
      <c r="H39" s="172">
        <f t="shared" ref="H39:I41" si="3">F39-D39</f>
        <v>0</v>
      </c>
      <c r="I39" s="172">
        <f t="shared" si="3"/>
        <v>0</v>
      </c>
    </row>
    <row r="40" spans="1:9" s="174" customFormat="1" x14ac:dyDescent="0.25">
      <c r="A40" s="170">
        <v>1</v>
      </c>
      <c r="B40" s="180" t="s">
        <v>142</v>
      </c>
      <c r="C40" s="170" t="s">
        <v>129</v>
      </c>
      <c r="D40" s="170">
        <v>1</v>
      </c>
      <c r="E40" s="172">
        <v>720</v>
      </c>
      <c r="F40" s="172">
        <v>1</v>
      </c>
      <c r="G40" s="172">
        <v>720</v>
      </c>
      <c r="H40" s="172">
        <f t="shared" si="3"/>
        <v>0</v>
      </c>
      <c r="I40" s="172">
        <f t="shared" si="3"/>
        <v>0</v>
      </c>
    </row>
    <row r="41" spans="1:9" s="169" customFormat="1" ht="14.25" x14ac:dyDescent="0.25">
      <c r="A41" s="165" t="s">
        <v>138</v>
      </c>
      <c r="B41" s="166" t="s">
        <v>73</v>
      </c>
      <c r="C41" s="167">
        <v>4234</v>
      </c>
      <c r="D41" s="167"/>
      <c r="E41" s="168">
        <f>SUM(E44:E46)</f>
        <v>2210</v>
      </c>
      <c r="F41" s="168"/>
      <c r="G41" s="168">
        <f>SUM(G44:G46)</f>
        <v>2160.4</v>
      </c>
      <c r="H41" s="168">
        <f t="shared" si="3"/>
        <v>0</v>
      </c>
      <c r="I41" s="168">
        <f t="shared" si="3"/>
        <v>-49.599999999999909</v>
      </c>
    </row>
    <row r="42" spans="1:9" s="174" customFormat="1" x14ac:dyDescent="0.25">
      <c r="A42" s="178"/>
      <c r="B42" s="171" t="s">
        <v>127</v>
      </c>
      <c r="C42" s="170"/>
      <c r="D42" s="170"/>
      <c r="E42" s="172"/>
      <c r="F42" s="172"/>
      <c r="G42" s="173"/>
      <c r="H42" s="173"/>
      <c r="I42" s="173"/>
    </row>
    <row r="43" spans="1:9" s="174" customFormat="1" x14ac:dyDescent="0.25">
      <c r="A43" s="179"/>
      <c r="B43" s="175" t="s">
        <v>128</v>
      </c>
      <c r="C43" s="170"/>
      <c r="D43" s="170"/>
      <c r="E43" s="172"/>
      <c r="F43" s="172"/>
      <c r="G43" s="173"/>
      <c r="H43" s="173"/>
      <c r="I43" s="173"/>
    </row>
    <row r="44" spans="1:9" s="174" customFormat="1" x14ac:dyDescent="0.25">
      <c r="A44" s="170">
        <v>1</v>
      </c>
      <c r="B44" s="176" t="s">
        <v>143</v>
      </c>
      <c r="C44" s="170" t="s">
        <v>129</v>
      </c>
      <c r="D44" s="170">
        <v>2634</v>
      </c>
      <c r="E44" s="172">
        <v>690.3</v>
      </c>
      <c r="F44" s="172">
        <v>2634</v>
      </c>
      <c r="G44" s="172">
        <v>665.4</v>
      </c>
      <c r="H44" s="172">
        <f t="shared" ref="H44:I46" si="4">F44-D44</f>
        <v>0</v>
      </c>
      <c r="I44" s="172">
        <f t="shared" si="4"/>
        <v>-24.899999999999977</v>
      </c>
    </row>
    <row r="45" spans="1:9" s="174" customFormat="1" x14ac:dyDescent="0.25">
      <c r="A45" s="170">
        <v>2</v>
      </c>
      <c r="B45" s="177" t="s">
        <v>144</v>
      </c>
      <c r="C45" s="170" t="s">
        <v>129</v>
      </c>
      <c r="D45" s="170">
        <v>1</v>
      </c>
      <c r="E45" s="172">
        <v>995</v>
      </c>
      <c r="F45" s="172">
        <v>1</v>
      </c>
      <c r="G45" s="172">
        <v>995</v>
      </c>
      <c r="H45" s="172">
        <f t="shared" si="4"/>
        <v>0</v>
      </c>
      <c r="I45" s="172">
        <f t="shared" si="4"/>
        <v>0</v>
      </c>
    </row>
    <row r="46" spans="1:9" s="174" customFormat="1" x14ac:dyDescent="0.25">
      <c r="A46" s="170">
        <v>3</v>
      </c>
      <c r="B46" s="177" t="s">
        <v>145</v>
      </c>
      <c r="C46" s="170" t="s">
        <v>129</v>
      </c>
      <c r="D46" s="170">
        <v>1</v>
      </c>
      <c r="E46" s="172">
        <v>524.70000000000005</v>
      </c>
      <c r="F46" s="172">
        <v>1</v>
      </c>
      <c r="G46" s="172">
        <v>500</v>
      </c>
      <c r="H46" s="172">
        <f t="shared" si="4"/>
        <v>0</v>
      </c>
      <c r="I46" s="172">
        <f t="shared" si="4"/>
        <v>-24.700000000000045</v>
      </c>
    </row>
    <row r="47" spans="1:9" s="169" customFormat="1" ht="14.25" x14ac:dyDescent="0.25">
      <c r="A47" s="165" t="s">
        <v>138</v>
      </c>
      <c r="B47" s="166" t="s">
        <v>146</v>
      </c>
      <c r="C47" s="167">
        <v>4237</v>
      </c>
      <c r="D47" s="167"/>
      <c r="E47" s="168">
        <f>SUM(E50:E50)</f>
        <v>15790</v>
      </c>
      <c r="F47" s="168"/>
      <c r="G47" s="168">
        <f>SUM(G50:G50)</f>
        <v>20000</v>
      </c>
      <c r="H47" s="168">
        <f>F47-D47</f>
        <v>0</v>
      </c>
      <c r="I47" s="168">
        <f>G47-E47</f>
        <v>4210</v>
      </c>
    </row>
    <row r="48" spans="1:9" s="174" customFormat="1" x14ac:dyDescent="0.25">
      <c r="A48" s="178"/>
      <c r="B48" s="171" t="s">
        <v>127</v>
      </c>
      <c r="C48" s="170"/>
      <c r="D48" s="170"/>
      <c r="E48" s="172"/>
      <c r="F48" s="172"/>
      <c r="G48" s="173"/>
      <c r="H48" s="173"/>
      <c r="I48" s="173"/>
    </row>
    <row r="49" spans="1:9" s="174" customFormat="1" x14ac:dyDescent="0.25">
      <c r="A49" s="179"/>
      <c r="B49" s="175" t="s">
        <v>128</v>
      </c>
      <c r="C49" s="170"/>
      <c r="D49" s="170"/>
      <c r="E49" s="172"/>
      <c r="F49" s="172"/>
      <c r="G49" s="173"/>
      <c r="H49" s="173"/>
      <c r="I49" s="173"/>
    </row>
    <row r="50" spans="1:9" s="174" customFormat="1" x14ac:dyDescent="0.25">
      <c r="A50" s="170">
        <v>1</v>
      </c>
      <c r="B50" s="180" t="s">
        <v>147</v>
      </c>
      <c r="C50" s="170" t="s">
        <v>129</v>
      </c>
      <c r="D50" s="170">
        <v>1</v>
      </c>
      <c r="E50" s="172">
        <v>15790</v>
      </c>
      <c r="F50" s="172">
        <v>1</v>
      </c>
      <c r="G50" s="172">
        <v>20000</v>
      </c>
      <c r="H50" s="172">
        <f>F50-D50</f>
        <v>0</v>
      </c>
      <c r="I50" s="172">
        <f>G50-E50</f>
        <v>4210</v>
      </c>
    </row>
    <row r="51" spans="1:9" s="169" customFormat="1" ht="14.25" x14ac:dyDescent="0.25">
      <c r="A51" s="165" t="s">
        <v>138</v>
      </c>
      <c r="B51" s="166" t="s">
        <v>148</v>
      </c>
      <c r="C51" s="167">
        <v>4241</v>
      </c>
      <c r="D51" s="167"/>
      <c r="E51" s="168">
        <f>SUM(E54:E54)</f>
        <v>200</v>
      </c>
      <c r="F51" s="168"/>
      <c r="G51" s="168">
        <f>SUM(G54:G54)</f>
        <v>200</v>
      </c>
      <c r="H51" s="168">
        <f>F51-D51</f>
        <v>0</v>
      </c>
      <c r="I51" s="168">
        <f>G51-E51</f>
        <v>0</v>
      </c>
    </row>
    <row r="52" spans="1:9" s="174" customFormat="1" x14ac:dyDescent="0.25">
      <c r="A52" s="178"/>
      <c r="B52" s="171" t="s">
        <v>127</v>
      </c>
      <c r="C52" s="170"/>
      <c r="D52" s="170"/>
      <c r="E52" s="172"/>
      <c r="F52" s="172"/>
      <c r="G52" s="173"/>
      <c r="H52" s="173"/>
      <c r="I52" s="173"/>
    </row>
    <row r="53" spans="1:9" s="174" customFormat="1" x14ac:dyDescent="0.25">
      <c r="A53" s="179"/>
      <c r="B53" s="175" t="s">
        <v>128</v>
      </c>
      <c r="C53" s="170"/>
      <c r="D53" s="170"/>
      <c r="E53" s="172"/>
      <c r="F53" s="172"/>
      <c r="G53" s="173"/>
      <c r="H53" s="173"/>
      <c r="I53" s="173"/>
    </row>
    <row r="54" spans="1:9" s="174" customFormat="1" ht="25.5" x14ac:dyDescent="0.25">
      <c r="A54" s="170">
        <v>1</v>
      </c>
      <c r="B54" s="180" t="s">
        <v>149</v>
      </c>
      <c r="C54" s="170" t="s">
        <v>129</v>
      </c>
      <c r="D54" s="170">
        <v>1</v>
      </c>
      <c r="E54" s="172">
        <v>200</v>
      </c>
      <c r="F54" s="172">
        <v>1</v>
      </c>
      <c r="G54" s="172">
        <v>200</v>
      </c>
      <c r="H54" s="172">
        <f>F54-D54</f>
        <v>0</v>
      </c>
      <c r="I54" s="172">
        <f>G54-E54</f>
        <v>0</v>
      </c>
    </row>
    <row r="55" spans="1:9" s="169" customFormat="1" ht="14.25" x14ac:dyDescent="0.25">
      <c r="A55" s="165" t="s">
        <v>138</v>
      </c>
      <c r="B55" s="165" t="s">
        <v>150</v>
      </c>
      <c r="C55" s="167">
        <v>4251</v>
      </c>
      <c r="D55" s="167"/>
      <c r="E55" s="168">
        <f>SUM(E58:E58)</f>
        <v>3000</v>
      </c>
      <c r="F55" s="168"/>
      <c r="G55" s="168">
        <f>SUM(G58:G58)</f>
        <v>6000</v>
      </c>
      <c r="H55" s="168">
        <f>F55-D55</f>
        <v>0</v>
      </c>
      <c r="I55" s="168">
        <f>G55-E55</f>
        <v>3000</v>
      </c>
    </row>
    <row r="56" spans="1:9" s="174" customFormat="1" x14ac:dyDescent="0.25">
      <c r="A56" s="178"/>
      <c r="B56" s="171" t="s">
        <v>127</v>
      </c>
      <c r="C56" s="170"/>
      <c r="D56" s="170"/>
      <c r="E56" s="172"/>
      <c r="F56" s="172"/>
      <c r="G56" s="173"/>
      <c r="H56" s="173"/>
      <c r="I56" s="173"/>
    </row>
    <row r="57" spans="1:9" s="174" customFormat="1" x14ac:dyDescent="0.25">
      <c r="A57" s="179"/>
      <c r="B57" s="175" t="s">
        <v>128</v>
      </c>
      <c r="C57" s="170"/>
      <c r="D57" s="170"/>
      <c r="E57" s="172"/>
      <c r="F57" s="172"/>
      <c r="G57" s="173"/>
      <c r="H57" s="173"/>
      <c r="I57" s="173"/>
    </row>
    <row r="58" spans="1:9" s="174" customFormat="1" x14ac:dyDescent="0.25">
      <c r="A58" s="170">
        <v>1</v>
      </c>
      <c r="B58" s="176" t="s">
        <v>151</v>
      </c>
      <c r="C58" s="170" t="s">
        <v>129</v>
      </c>
      <c r="D58" s="170">
        <v>1</v>
      </c>
      <c r="E58" s="172">
        <v>3000</v>
      </c>
      <c r="F58" s="172">
        <v>1</v>
      </c>
      <c r="G58" s="172">
        <v>6000</v>
      </c>
      <c r="H58" s="172">
        <f>F58-D58</f>
        <v>0</v>
      </c>
      <c r="I58" s="172">
        <f>G58-E58</f>
        <v>3000</v>
      </c>
    </row>
    <row r="59" spans="1:9" s="169" customFormat="1" ht="14.25" x14ac:dyDescent="0.25">
      <c r="A59" s="165" t="s">
        <v>138</v>
      </c>
      <c r="B59" s="165" t="s">
        <v>152</v>
      </c>
      <c r="C59" s="167">
        <v>4252</v>
      </c>
      <c r="D59" s="167"/>
      <c r="E59" s="168">
        <f>SUM(E62:E63)</f>
        <v>1900</v>
      </c>
      <c r="F59" s="168"/>
      <c r="G59" s="168">
        <f>SUM(G62:G63)</f>
        <v>1900</v>
      </c>
      <c r="H59" s="168">
        <f>F59-D59</f>
        <v>0</v>
      </c>
      <c r="I59" s="168">
        <f>G59-E59</f>
        <v>0</v>
      </c>
    </row>
    <row r="60" spans="1:9" s="174" customFormat="1" x14ac:dyDescent="0.25">
      <c r="A60" s="178"/>
      <c r="B60" s="171" t="s">
        <v>127</v>
      </c>
      <c r="C60" s="170"/>
      <c r="D60" s="170"/>
      <c r="E60" s="172"/>
      <c r="F60" s="172"/>
      <c r="G60" s="173"/>
      <c r="H60" s="173"/>
      <c r="I60" s="173"/>
    </row>
    <row r="61" spans="1:9" s="174" customFormat="1" x14ac:dyDescent="0.25">
      <c r="A61" s="179"/>
      <c r="B61" s="175" t="s">
        <v>128</v>
      </c>
      <c r="C61" s="170"/>
      <c r="D61" s="170"/>
      <c r="E61" s="172"/>
      <c r="F61" s="172"/>
      <c r="G61" s="173"/>
      <c r="H61" s="173"/>
      <c r="I61" s="173"/>
    </row>
    <row r="62" spans="1:9" s="174" customFormat="1" x14ac:dyDescent="0.25">
      <c r="A62" s="170">
        <v>1</v>
      </c>
      <c r="B62" s="176" t="s">
        <v>153</v>
      </c>
      <c r="C62" s="170" t="s">
        <v>129</v>
      </c>
      <c r="D62" s="170">
        <v>1</v>
      </c>
      <c r="E62" s="172">
        <v>950</v>
      </c>
      <c r="F62" s="172">
        <v>1</v>
      </c>
      <c r="G62" s="172">
        <v>950</v>
      </c>
      <c r="H62" s="172">
        <f t="shared" ref="H62:I64" si="5">F62-D62</f>
        <v>0</v>
      </c>
      <c r="I62" s="172">
        <f t="shared" si="5"/>
        <v>0</v>
      </c>
    </row>
    <row r="63" spans="1:9" s="174" customFormat="1" x14ac:dyDescent="0.25">
      <c r="A63" s="170">
        <v>2</v>
      </c>
      <c r="B63" s="176" t="s">
        <v>154</v>
      </c>
      <c r="C63" s="170" t="s">
        <v>129</v>
      </c>
      <c r="D63" s="170">
        <v>1</v>
      </c>
      <c r="E63" s="172">
        <v>950</v>
      </c>
      <c r="F63" s="172">
        <v>1</v>
      </c>
      <c r="G63" s="172">
        <v>950</v>
      </c>
      <c r="H63" s="172">
        <f t="shared" si="5"/>
        <v>0</v>
      </c>
      <c r="I63" s="172">
        <f t="shared" si="5"/>
        <v>0</v>
      </c>
    </row>
    <row r="64" spans="1:9" s="169" customFormat="1" ht="14.25" x14ac:dyDescent="0.25">
      <c r="A64" s="165" t="s">
        <v>138</v>
      </c>
      <c r="B64" s="165" t="s">
        <v>155</v>
      </c>
      <c r="C64" s="167">
        <v>4261</v>
      </c>
      <c r="D64" s="167"/>
      <c r="E64" s="168">
        <f>SUM(E67:E80)</f>
        <v>2000</v>
      </c>
      <c r="F64" s="168"/>
      <c r="G64" s="168">
        <f>SUM(G67:G80)</f>
        <v>1953.5</v>
      </c>
      <c r="H64" s="168">
        <f t="shared" si="5"/>
        <v>0</v>
      </c>
      <c r="I64" s="168">
        <f t="shared" si="5"/>
        <v>-46.5</v>
      </c>
    </row>
    <row r="65" spans="1:9" s="174" customFormat="1" x14ac:dyDescent="0.25">
      <c r="A65" s="178"/>
      <c r="B65" s="171" t="s">
        <v>127</v>
      </c>
      <c r="C65" s="170"/>
      <c r="D65" s="170"/>
      <c r="E65" s="172"/>
      <c r="F65" s="172"/>
      <c r="G65" s="173"/>
      <c r="H65" s="173"/>
      <c r="I65" s="173"/>
    </row>
    <row r="66" spans="1:9" s="174" customFormat="1" x14ac:dyDescent="0.25">
      <c r="A66" s="179"/>
      <c r="B66" s="175" t="s">
        <v>128</v>
      </c>
      <c r="C66" s="170"/>
      <c r="D66" s="170"/>
      <c r="E66" s="172"/>
      <c r="F66" s="172"/>
      <c r="G66" s="173"/>
      <c r="H66" s="173"/>
      <c r="I66" s="173"/>
    </row>
    <row r="67" spans="1:9" s="174" customFormat="1" x14ac:dyDescent="0.25">
      <c r="A67" s="179"/>
      <c r="B67" s="180" t="s">
        <v>156</v>
      </c>
      <c r="C67" s="170" t="s">
        <v>129</v>
      </c>
      <c r="D67" s="170">
        <v>100</v>
      </c>
      <c r="E67" s="172">
        <v>25</v>
      </c>
      <c r="F67" s="172"/>
      <c r="G67" s="173"/>
      <c r="H67" s="172">
        <f t="shared" ref="H67:I79" si="6">F67-D67</f>
        <v>-100</v>
      </c>
      <c r="I67" s="173"/>
    </row>
    <row r="68" spans="1:9" s="174" customFormat="1" x14ac:dyDescent="0.25">
      <c r="A68" s="179"/>
      <c r="B68" s="180" t="s">
        <v>157</v>
      </c>
      <c r="C68" s="170" t="s">
        <v>129</v>
      </c>
      <c r="D68" s="170">
        <v>20</v>
      </c>
      <c r="E68" s="172">
        <v>7</v>
      </c>
      <c r="F68" s="172">
        <v>20</v>
      </c>
      <c r="G68" s="172">
        <v>7</v>
      </c>
      <c r="H68" s="172">
        <f t="shared" si="6"/>
        <v>0</v>
      </c>
      <c r="I68" s="173"/>
    </row>
    <row r="69" spans="1:9" s="174" customFormat="1" x14ac:dyDescent="0.25">
      <c r="A69" s="179"/>
      <c r="B69" s="180" t="s">
        <v>158</v>
      </c>
      <c r="C69" s="170" t="s">
        <v>129</v>
      </c>
      <c r="D69" s="170">
        <v>10</v>
      </c>
      <c r="E69" s="172">
        <v>35</v>
      </c>
      <c r="F69" s="172">
        <v>10</v>
      </c>
      <c r="G69" s="172">
        <v>35</v>
      </c>
      <c r="H69" s="172">
        <f t="shared" si="6"/>
        <v>0</v>
      </c>
      <c r="I69" s="173"/>
    </row>
    <row r="70" spans="1:9" s="174" customFormat="1" x14ac:dyDescent="0.25">
      <c r="A70" s="179"/>
      <c r="B70" s="180" t="s">
        <v>159</v>
      </c>
      <c r="C70" s="170" t="s">
        <v>129</v>
      </c>
      <c r="D70" s="170">
        <v>50</v>
      </c>
      <c r="E70" s="172">
        <v>10</v>
      </c>
      <c r="F70" s="172">
        <v>50</v>
      </c>
      <c r="G70" s="172">
        <v>10</v>
      </c>
      <c r="H70" s="172">
        <f t="shared" si="6"/>
        <v>0</v>
      </c>
      <c r="I70" s="173"/>
    </row>
    <row r="71" spans="1:9" s="174" customFormat="1" x14ac:dyDescent="0.25">
      <c r="A71" s="179"/>
      <c r="B71" s="180" t="s">
        <v>160</v>
      </c>
      <c r="C71" s="170" t="s">
        <v>129</v>
      </c>
      <c r="D71" s="170">
        <v>150</v>
      </c>
      <c r="E71" s="172">
        <v>37.5</v>
      </c>
      <c r="F71" s="172">
        <v>150</v>
      </c>
      <c r="G71" s="172">
        <v>37.5</v>
      </c>
      <c r="H71" s="172">
        <f t="shared" si="6"/>
        <v>0</v>
      </c>
      <c r="I71" s="173"/>
    </row>
    <row r="72" spans="1:9" s="174" customFormat="1" x14ac:dyDescent="0.25">
      <c r="A72" s="179"/>
      <c r="B72" s="180" t="s">
        <v>160</v>
      </c>
      <c r="C72" s="170" t="s">
        <v>129</v>
      </c>
      <c r="D72" s="170">
        <v>50</v>
      </c>
      <c r="E72" s="172">
        <v>25</v>
      </c>
      <c r="F72" s="172">
        <v>50</v>
      </c>
      <c r="G72" s="172">
        <v>25</v>
      </c>
      <c r="H72" s="172">
        <f t="shared" si="6"/>
        <v>0</v>
      </c>
      <c r="I72" s="173"/>
    </row>
    <row r="73" spans="1:9" s="174" customFormat="1" x14ac:dyDescent="0.25">
      <c r="A73" s="170">
        <v>1</v>
      </c>
      <c r="B73" s="176" t="s">
        <v>161</v>
      </c>
      <c r="C73" s="170" t="s">
        <v>129</v>
      </c>
      <c r="D73" s="170">
        <v>10</v>
      </c>
      <c r="E73" s="172">
        <v>6</v>
      </c>
      <c r="F73" s="172">
        <v>10</v>
      </c>
      <c r="G73" s="172">
        <v>8</v>
      </c>
      <c r="H73" s="172">
        <f t="shared" si="6"/>
        <v>0</v>
      </c>
      <c r="I73" s="172">
        <f t="shared" si="6"/>
        <v>2</v>
      </c>
    </row>
    <row r="74" spans="1:9" s="174" customFormat="1" x14ac:dyDescent="0.25">
      <c r="A74" s="170">
        <v>2</v>
      </c>
      <c r="B74" s="177" t="s">
        <v>162</v>
      </c>
      <c r="C74" s="170" t="s">
        <v>129</v>
      </c>
      <c r="D74" s="170">
        <v>10</v>
      </c>
      <c r="E74" s="172">
        <v>50</v>
      </c>
      <c r="F74" s="172">
        <v>10</v>
      </c>
      <c r="G74" s="172">
        <v>50</v>
      </c>
      <c r="H74" s="172">
        <f t="shared" si="6"/>
        <v>0</v>
      </c>
      <c r="I74" s="172">
        <f t="shared" si="6"/>
        <v>0</v>
      </c>
    </row>
    <row r="75" spans="1:9" s="174" customFormat="1" x14ac:dyDescent="0.25">
      <c r="A75" s="170">
        <v>3</v>
      </c>
      <c r="B75" s="177" t="s">
        <v>162</v>
      </c>
      <c r="C75" s="170" t="s">
        <v>129</v>
      </c>
      <c r="D75" s="170">
        <v>10</v>
      </c>
      <c r="E75" s="172">
        <v>30</v>
      </c>
      <c r="F75" s="172">
        <v>10</v>
      </c>
      <c r="G75" s="172">
        <v>40</v>
      </c>
      <c r="H75" s="172">
        <f t="shared" si="6"/>
        <v>0</v>
      </c>
      <c r="I75" s="172">
        <f t="shared" si="6"/>
        <v>10</v>
      </c>
    </row>
    <row r="76" spans="1:9" s="174" customFormat="1" x14ac:dyDescent="0.25">
      <c r="A76" s="170">
        <v>4</v>
      </c>
      <c r="B76" s="177" t="s">
        <v>163</v>
      </c>
      <c r="C76" s="170" t="s">
        <v>129</v>
      </c>
      <c r="D76" s="170">
        <v>10</v>
      </c>
      <c r="E76" s="172">
        <v>80</v>
      </c>
      <c r="F76" s="172">
        <v>10</v>
      </c>
      <c r="G76" s="172">
        <v>80</v>
      </c>
      <c r="H76" s="172">
        <f t="shared" si="6"/>
        <v>0</v>
      </c>
      <c r="I76" s="172">
        <f t="shared" si="6"/>
        <v>0</v>
      </c>
    </row>
    <row r="77" spans="1:9" s="174" customFormat="1" x14ac:dyDescent="0.25">
      <c r="A77" s="170">
        <v>5</v>
      </c>
      <c r="B77" s="176" t="s">
        <v>164</v>
      </c>
      <c r="C77" s="170" t="s">
        <v>129</v>
      </c>
      <c r="D77" s="170">
        <v>2300</v>
      </c>
      <c r="E77" s="172">
        <v>1656</v>
      </c>
      <c r="F77" s="172">
        <v>2300</v>
      </c>
      <c r="G77" s="172">
        <v>1656</v>
      </c>
      <c r="H77" s="172">
        <f t="shared" si="6"/>
        <v>0</v>
      </c>
      <c r="I77" s="172">
        <f t="shared" si="6"/>
        <v>0</v>
      </c>
    </row>
    <row r="78" spans="1:9" s="174" customFormat="1" x14ac:dyDescent="0.25">
      <c r="A78" s="170">
        <v>6</v>
      </c>
      <c r="B78" s="177" t="s">
        <v>165</v>
      </c>
      <c r="C78" s="170" t="s">
        <v>129</v>
      </c>
      <c r="D78" s="170">
        <v>200</v>
      </c>
      <c r="E78" s="172">
        <v>5</v>
      </c>
      <c r="F78" s="172">
        <v>200</v>
      </c>
      <c r="G78" s="172">
        <v>5</v>
      </c>
      <c r="H78" s="172">
        <f t="shared" si="6"/>
        <v>0</v>
      </c>
      <c r="I78" s="172">
        <f t="shared" si="6"/>
        <v>0</v>
      </c>
    </row>
    <row r="79" spans="1:9" s="174" customFormat="1" x14ac:dyDescent="0.25">
      <c r="A79" s="170">
        <v>7</v>
      </c>
      <c r="B79" s="177" t="s">
        <v>166</v>
      </c>
      <c r="C79" s="170" t="s">
        <v>129</v>
      </c>
      <c r="D79" s="170">
        <v>90</v>
      </c>
      <c r="E79" s="172">
        <v>13.5</v>
      </c>
      <c r="F79" s="172"/>
      <c r="G79" s="172"/>
      <c r="H79" s="172">
        <f t="shared" si="6"/>
        <v>-90</v>
      </c>
      <c r="I79" s="172">
        <f t="shared" si="6"/>
        <v>-13.5</v>
      </c>
    </row>
    <row r="80" spans="1:9" s="174" customFormat="1" x14ac:dyDescent="0.25">
      <c r="A80" s="170">
        <v>8</v>
      </c>
      <c r="B80" s="176" t="s">
        <v>167</v>
      </c>
      <c r="C80" s="170" t="s">
        <v>129</v>
      </c>
      <c r="D80" s="170">
        <v>100</v>
      </c>
      <c r="E80" s="172">
        <v>20</v>
      </c>
      <c r="F80" s="172"/>
      <c r="G80" s="172"/>
      <c r="H80" s="172">
        <f>F80-D80</f>
        <v>-100</v>
      </c>
      <c r="I80" s="172">
        <f>G80-E80</f>
        <v>-20</v>
      </c>
    </row>
    <row r="81" spans="1:9" s="169" customFormat="1" ht="14.25" x14ac:dyDescent="0.25">
      <c r="A81" s="165" t="s">
        <v>138</v>
      </c>
      <c r="B81" s="165" t="s">
        <v>168</v>
      </c>
      <c r="C81" s="167">
        <v>4264</v>
      </c>
      <c r="D81" s="167"/>
      <c r="E81" s="168">
        <f>SUM(E84:E89)</f>
        <v>15750</v>
      </c>
      <c r="F81" s="168"/>
      <c r="G81" s="168">
        <f>SUM(G84:G89)</f>
        <v>14470</v>
      </c>
      <c r="H81" s="168">
        <f>F81-D81</f>
        <v>0</v>
      </c>
      <c r="I81" s="168">
        <f>G81-E81</f>
        <v>-1280</v>
      </c>
    </row>
    <row r="82" spans="1:9" s="174" customFormat="1" x14ac:dyDescent="0.25">
      <c r="A82" s="178"/>
      <c r="B82" s="171" t="s">
        <v>127</v>
      </c>
      <c r="C82" s="170"/>
      <c r="D82" s="170"/>
      <c r="E82" s="172"/>
      <c r="F82" s="172"/>
      <c r="G82" s="173"/>
      <c r="H82" s="173"/>
      <c r="I82" s="173"/>
    </row>
    <row r="83" spans="1:9" s="174" customFormat="1" x14ac:dyDescent="0.25">
      <c r="A83" s="179"/>
      <c r="B83" s="175" t="s">
        <v>128</v>
      </c>
      <c r="C83" s="170"/>
      <c r="D83" s="170"/>
      <c r="E83" s="172"/>
      <c r="F83" s="172"/>
      <c r="G83" s="173"/>
      <c r="H83" s="173"/>
      <c r="I83" s="173"/>
    </row>
    <row r="84" spans="1:9" s="174" customFormat="1" x14ac:dyDescent="0.25">
      <c r="A84" s="170">
        <v>1</v>
      </c>
      <c r="B84" s="176" t="s">
        <v>169</v>
      </c>
      <c r="C84" s="170" t="s">
        <v>129</v>
      </c>
      <c r="D84" s="170">
        <v>34100</v>
      </c>
      <c r="E84" s="172">
        <v>14322</v>
      </c>
      <c r="F84" s="172">
        <v>31505</v>
      </c>
      <c r="G84" s="172">
        <v>13232.1</v>
      </c>
      <c r="H84" s="172">
        <f t="shared" ref="H84:I90" si="7">F84-D84</f>
        <v>-2595</v>
      </c>
      <c r="I84" s="172">
        <f t="shared" si="7"/>
        <v>-1089.8999999999996</v>
      </c>
    </row>
    <row r="85" spans="1:9" s="174" customFormat="1" x14ac:dyDescent="0.25">
      <c r="A85" s="170">
        <v>2</v>
      </c>
      <c r="B85" s="177" t="s">
        <v>170</v>
      </c>
      <c r="C85" s="170" t="s">
        <v>129</v>
      </c>
      <c r="D85" s="170">
        <v>75</v>
      </c>
      <c r="E85" s="172">
        <v>210</v>
      </c>
      <c r="F85" s="172">
        <v>75</v>
      </c>
      <c r="G85" s="172">
        <v>210</v>
      </c>
      <c r="H85" s="172">
        <f t="shared" si="7"/>
        <v>0</v>
      </c>
      <c r="I85" s="172">
        <f t="shared" si="7"/>
        <v>0</v>
      </c>
    </row>
    <row r="86" spans="1:9" s="174" customFormat="1" x14ac:dyDescent="0.25">
      <c r="A86" s="170"/>
      <c r="B86" s="177" t="s">
        <v>171</v>
      </c>
      <c r="C86" s="170" t="s">
        <v>129</v>
      </c>
      <c r="D86" s="170">
        <v>25</v>
      </c>
      <c r="E86" s="172">
        <v>97.5</v>
      </c>
      <c r="F86" s="172">
        <v>25</v>
      </c>
      <c r="G86" s="172">
        <v>97.5</v>
      </c>
      <c r="H86" s="172"/>
      <c r="I86" s="172"/>
    </row>
    <row r="87" spans="1:9" s="174" customFormat="1" x14ac:dyDescent="0.25">
      <c r="A87" s="170">
        <v>3</v>
      </c>
      <c r="B87" s="177" t="s">
        <v>172</v>
      </c>
      <c r="C87" s="170" t="s">
        <v>129</v>
      </c>
      <c r="D87" s="170">
        <v>5</v>
      </c>
      <c r="E87" s="172">
        <v>30</v>
      </c>
      <c r="F87" s="172">
        <v>5</v>
      </c>
      <c r="G87" s="172">
        <v>30</v>
      </c>
      <c r="H87" s="172">
        <f t="shared" si="7"/>
        <v>0</v>
      </c>
      <c r="I87" s="172">
        <f t="shared" si="7"/>
        <v>0</v>
      </c>
    </row>
    <row r="88" spans="1:9" s="174" customFormat="1" x14ac:dyDescent="0.25">
      <c r="A88" s="170"/>
      <c r="B88" s="177" t="s">
        <v>173</v>
      </c>
      <c r="C88" s="170" t="s">
        <v>129</v>
      </c>
      <c r="D88" s="170">
        <v>50</v>
      </c>
      <c r="E88" s="172">
        <v>95</v>
      </c>
      <c r="F88" s="172"/>
      <c r="G88" s="172"/>
      <c r="H88" s="172"/>
      <c r="I88" s="172"/>
    </row>
    <row r="89" spans="1:9" s="174" customFormat="1" x14ac:dyDescent="0.25">
      <c r="A89" s="170">
        <v>4</v>
      </c>
      <c r="B89" s="176" t="s">
        <v>174</v>
      </c>
      <c r="C89" s="170" t="s">
        <v>129</v>
      </c>
      <c r="D89" s="170">
        <v>1</v>
      </c>
      <c r="E89" s="172">
        <v>995.5</v>
      </c>
      <c r="F89" s="172">
        <v>1</v>
      </c>
      <c r="G89" s="172">
        <v>900.4</v>
      </c>
      <c r="H89" s="172">
        <f t="shared" si="7"/>
        <v>0</v>
      </c>
      <c r="I89" s="172">
        <f t="shared" si="7"/>
        <v>-95.100000000000023</v>
      </c>
    </row>
    <row r="90" spans="1:9" s="169" customFormat="1" ht="14.25" x14ac:dyDescent="0.25">
      <c r="A90" s="165" t="s">
        <v>138</v>
      </c>
      <c r="B90" s="165" t="s">
        <v>175</v>
      </c>
      <c r="C90" s="167">
        <v>4267</v>
      </c>
      <c r="D90" s="167"/>
      <c r="E90" s="168">
        <f>SUM(E93:E100)</f>
        <v>950</v>
      </c>
      <c r="F90" s="168"/>
      <c r="G90" s="168">
        <f>SUM(G93:G100)</f>
        <v>977</v>
      </c>
      <c r="H90" s="168">
        <f t="shared" si="7"/>
        <v>0</v>
      </c>
      <c r="I90" s="168">
        <f t="shared" si="7"/>
        <v>27</v>
      </c>
    </row>
    <row r="91" spans="1:9" s="174" customFormat="1" x14ac:dyDescent="0.25">
      <c r="A91" s="178"/>
      <c r="B91" s="171" t="s">
        <v>127</v>
      </c>
      <c r="C91" s="170"/>
      <c r="D91" s="170"/>
      <c r="E91" s="172"/>
      <c r="F91" s="172"/>
      <c r="G91" s="173"/>
      <c r="H91" s="173"/>
      <c r="I91" s="173"/>
    </row>
    <row r="92" spans="1:9" s="174" customFormat="1" x14ac:dyDescent="0.25">
      <c r="A92" s="179"/>
      <c r="B92" s="175" t="s">
        <v>128</v>
      </c>
      <c r="C92" s="170"/>
      <c r="D92" s="170"/>
      <c r="E92" s="172"/>
      <c r="F92" s="172"/>
      <c r="G92" s="173"/>
      <c r="H92" s="173"/>
      <c r="I92" s="173"/>
    </row>
    <row r="93" spans="1:9" s="174" customFormat="1" x14ac:dyDescent="0.25">
      <c r="A93" s="170">
        <v>1</v>
      </c>
      <c r="B93" s="176" t="s">
        <v>176</v>
      </c>
      <c r="C93" s="170" t="s">
        <v>129</v>
      </c>
      <c r="D93" s="170">
        <v>180</v>
      </c>
      <c r="E93" s="172">
        <v>216</v>
      </c>
      <c r="F93" s="172">
        <v>200</v>
      </c>
      <c r="G93" s="172">
        <v>300</v>
      </c>
      <c r="H93" s="172">
        <f t="shared" ref="H93:I100" si="8">F93-D93</f>
        <v>20</v>
      </c>
      <c r="I93" s="172">
        <f t="shared" si="8"/>
        <v>84</v>
      </c>
    </row>
    <row r="94" spans="1:9" s="174" customFormat="1" x14ac:dyDescent="0.25">
      <c r="A94" s="170">
        <v>2</v>
      </c>
      <c r="B94" s="177" t="s">
        <v>177</v>
      </c>
      <c r="C94" s="170" t="s">
        <v>129</v>
      </c>
      <c r="D94" s="170">
        <v>1000</v>
      </c>
      <c r="E94" s="172">
        <v>150</v>
      </c>
      <c r="F94" s="172">
        <v>100</v>
      </c>
      <c r="G94" s="172">
        <v>150</v>
      </c>
      <c r="H94" s="172">
        <f t="shared" si="8"/>
        <v>-900</v>
      </c>
      <c r="I94" s="172">
        <f t="shared" si="8"/>
        <v>0</v>
      </c>
    </row>
    <row r="95" spans="1:9" s="174" customFormat="1" x14ac:dyDescent="0.25">
      <c r="A95" s="170">
        <v>3</v>
      </c>
      <c r="B95" s="177" t="s">
        <v>178</v>
      </c>
      <c r="C95" s="170" t="s">
        <v>129</v>
      </c>
      <c r="D95" s="170">
        <v>20</v>
      </c>
      <c r="E95" s="172">
        <v>10</v>
      </c>
      <c r="F95" s="172">
        <v>50</v>
      </c>
      <c r="G95" s="172">
        <v>25</v>
      </c>
      <c r="H95" s="172">
        <f t="shared" si="8"/>
        <v>30</v>
      </c>
      <c r="I95" s="172">
        <f t="shared" si="8"/>
        <v>15</v>
      </c>
    </row>
    <row r="96" spans="1:9" s="174" customFormat="1" x14ac:dyDescent="0.25">
      <c r="A96" s="170">
        <v>4</v>
      </c>
      <c r="B96" s="177" t="s">
        <v>179</v>
      </c>
      <c r="C96" s="170" t="s">
        <v>129</v>
      </c>
      <c r="D96" s="170">
        <v>100</v>
      </c>
      <c r="E96" s="172">
        <v>70</v>
      </c>
      <c r="F96" s="172">
        <v>100</v>
      </c>
      <c r="G96" s="172">
        <v>70</v>
      </c>
      <c r="H96" s="172">
        <f t="shared" si="8"/>
        <v>0</v>
      </c>
      <c r="I96" s="172">
        <f t="shared" si="8"/>
        <v>0</v>
      </c>
    </row>
    <row r="97" spans="1:9" s="174" customFormat="1" x14ac:dyDescent="0.25">
      <c r="A97" s="170">
        <v>5</v>
      </c>
      <c r="B97" s="176" t="s">
        <v>180</v>
      </c>
      <c r="C97" s="170" t="s">
        <v>129</v>
      </c>
      <c r="D97" s="170">
        <v>30</v>
      </c>
      <c r="E97" s="172">
        <v>36</v>
      </c>
      <c r="F97" s="172"/>
      <c r="G97" s="172"/>
      <c r="H97" s="172">
        <f t="shared" si="8"/>
        <v>-30</v>
      </c>
      <c r="I97" s="172">
        <f t="shared" si="8"/>
        <v>-36</v>
      </c>
    </row>
    <row r="98" spans="1:9" s="174" customFormat="1" x14ac:dyDescent="0.25">
      <c r="A98" s="170">
        <v>6</v>
      </c>
      <c r="B98" s="177" t="s">
        <v>181</v>
      </c>
      <c r="C98" s="170" t="s">
        <v>129</v>
      </c>
      <c r="D98" s="170">
        <v>10</v>
      </c>
      <c r="E98" s="172">
        <v>6.5</v>
      </c>
      <c r="F98" s="172">
        <v>10</v>
      </c>
      <c r="G98" s="172">
        <v>7</v>
      </c>
      <c r="H98" s="172">
        <f t="shared" si="8"/>
        <v>0</v>
      </c>
      <c r="I98" s="172">
        <f t="shared" si="8"/>
        <v>0.5</v>
      </c>
    </row>
    <row r="99" spans="1:9" s="174" customFormat="1" x14ac:dyDescent="0.25">
      <c r="A99" s="170">
        <v>7</v>
      </c>
      <c r="B99" s="177" t="s">
        <v>182</v>
      </c>
      <c r="C99" s="170" t="s">
        <v>129</v>
      </c>
      <c r="D99" s="170">
        <v>520</v>
      </c>
      <c r="E99" s="172">
        <v>442</v>
      </c>
      <c r="F99" s="172">
        <v>500</v>
      </c>
      <c r="G99" s="172">
        <v>425</v>
      </c>
      <c r="H99" s="172">
        <f t="shared" si="8"/>
        <v>-20</v>
      </c>
      <c r="I99" s="172">
        <f t="shared" si="8"/>
        <v>-17</v>
      </c>
    </row>
    <row r="100" spans="1:9" s="174" customFormat="1" x14ac:dyDescent="0.25">
      <c r="A100" s="170">
        <v>8</v>
      </c>
      <c r="B100" s="177" t="s">
        <v>183</v>
      </c>
      <c r="C100" s="170" t="s">
        <v>129</v>
      </c>
      <c r="D100" s="170">
        <v>30</v>
      </c>
      <c r="E100" s="172">
        <v>19.5</v>
      </c>
      <c r="F100" s="172"/>
      <c r="G100" s="172"/>
      <c r="H100" s="172">
        <f t="shared" si="8"/>
        <v>-30</v>
      </c>
      <c r="I100" s="172">
        <f t="shared" si="8"/>
        <v>-19.5</v>
      </c>
    </row>
    <row r="103" spans="1:9" ht="14.25" x14ac:dyDescent="0.25">
      <c r="A103" s="181" t="s">
        <v>184</v>
      </c>
      <c r="B103" s="182" t="s">
        <v>185</v>
      </c>
      <c r="C103" s="182"/>
      <c r="D103" s="182"/>
      <c r="E103" s="182"/>
      <c r="F103" s="183"/>
    </row>
  </sheetData>
  <mergeCells count="5">
    <mergeCell ref="G2:I2"/>
    <mergeCell ref="D7:E7"/>
    <mergeCell ref="F7:G7"/>
    <mergeCell ref="H7:I7"/>
    <mergeCell ref="B103:E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2019-08-08T10:51:55Z</dcterms:modified>
</cp:coreProperties>
</file>